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ddleworthparishcouncil.sharepoint.com/sites/AllStaff/Shared Documents/General/ASSETS REGISTER/"/>
    </mc:Choice>
  </mc:AlternateContent>
  <xr:revisionPtr revIDLastSave="0" documentId="8_{1F8C2DFA-D74C-459F-83B1-AD5AB35C0D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6" r:id="rId1"/>
    <sheet name="LAND &amp; BUILDINGS" sheetId="1" r:id="rId2"/>
    <sheet name="FIXTURES &amp; FITTINGS" sheetId="5" r:id="rId3"/>
    <sheet name="EQUIPMENT" sheetId="4" r:id="rId4"/>
    <sheet name="CIVIC REGALIA" sheetId="3" r:id="rId5"/>
    <sheet name="COMMUNITY ASSETS" sheetId="2" r:id="rId6"/>
    <sheet name="FA Addns 2024-25 By Date " sheetId="10" r:id="rId7"/>
    <sheet name="FA Addns 2024-25  By Sub Cat" sheetId="11" r:id="rId8"/>
  </sheets>
  <externalReferences>
    <externalReference r:id="rId9"/>
  </externalReferences>
  <definedNames>
    <definedName name="_xlnm._FilterDatabase" localSheetId="7">'FA Addns 2024-25  By Sub Cat'!$B$2:$H$2</definedName>
    <definedName name="_xlnm._FilterDatabase" localSheetId="6">'FA Addns 2024-25 By Date '!$B$2:$H$2</definedName>
    <definedName name="code">#REF!</definedName>
    <definedName name="_xlnm.Print_Titles" localSheetId="3">EQUIPMENT!$1:$3</definedName>
    <definedName name="_xlnm.Print_Titles" localSheetId="1">'LAND &amp; BUILDINGS'!$1:$3</definedName>
    <definedName name="service">#REF!</definedName>
    <definedName name="v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11" l="1"/>
  <c r="E47" i="11"/>
  <c r="E48" i="11" s="1"/>
  <c r="D45" i="11"/>
  <c r="E44" i="11"/>
  <c r="E42" i="11"/>
  <c r="E41" i="11"/>
  <c r="E40" i="11"/>
  <c r="E39" i="11"/>
  <c r="E38" i="11"/>
  <c r="E37" i="11"/>
  <c r="E36" i="11"/>
  <c r="E34" i="11"/>
  <c r="E33" i="11"/>
  <c r="E31" i="11"/>
  <c r="E30" i="11"/>
  <c r="E29" i="11"/>
  <c r="E28" i="11"/>
  <c r="E27" i="11"/>
  <c r="E26" i="11"/>
  <c r="E45" i="11" s="1"/>
  <c r="E23" i="11"/>
  <c r="D23" i="11"/>
  <c r="E22" i="11"/>
  <c r="E21" i="11"/>
  <c r="E20" i="11"/>
  <c r="E19" i="11"/>
  <c r="E17" i="11"/>
  <c r="E16" i="11"/>
  <c r="D14" i="11"/>
  <c r="D50" i="11" s="1"/>
  <c r="E13" i="11"/>
  <c r="E12" i="11"/>
  <c r="E11" i="11"/>
  <c r="E10" i="11"/>
  <c r="E9" i="11"/>
  <c r="E8" i="11"/>
  <c r="E7" i="11"/>
  <c r="E6" i="11"/>
  <c r="E5" i="11"/>
  <c r="E4" i="11"/>
  <c r="D48" i="10"/>
  <c r="E47" i="10"/>
  <c r="E48" i="10" s="1"/>
  <c r="D45" i="10"/>
  <c r="E44" i="10"/>
  <c r="E43" i="10"/>
  <c r="E42" i="10"/>
  <c r="E41" i="10"/>
  <c r="E39" i="10"/>
  <c r="E38" i="10"/>
  <c r="E37" i="10"/>
  <c r="E36" i="10"/>
  <c r="E35" i="10"/>
  <c r="E34" i="10"/>
  <c r="E33" i="10"/>
  <c r="E32" i="10"/>
  <c r="E31" i="10"/>
  <c r="E29" i="10"/>
  <c r="E28" i="10"/>
  <c r="E26" i="10"/>
  <c r="E45" i="10" s="1"/>
  <c r="D23" i="10"/>
  <c r="E22" i="10"/>
  <c r="E21" i="10"/>
  <c r="E20" i="10"/>
  <c r="E19" i="10"/>
  <c r="E17" i="10"/>
  <c r="E16" i="10"/>
  <c r="E23" i="10" s="1"/>
  <c r="D14" i="10"/>
  <c r="D50" i="10" s="1"/>
  <c r="E13" i="10"/>
  <c r="E12" i="10"/>
  <c r="E11" i="10"/>
  <c r="E10" i="10"/>
  <c r="E9" i="10"/>
  <c r="E8" i="10"/>
  <c r="E7" i="10"/>
  <c r="E6" i="10"/>
  <c r="E5" i="10"/>
  <c r="E4" i="10"/>
  <c r="I17" i="2"/>
  <c r="I18" i="2" s="1"/>
  <c r="I21" i="2" s="1"/>
  <c r="G21" i="2"/>
  <c r="H21" i="2"/>
  <c r="F21" i="2"/>
  <c r="H18" i="2"/>
  <c r="G18" i="2"/>
  <c r="F18" i="2"/>
  <c r="G15" i="2"/>
  <c r="H15" i="2"/>
  <c r="I15" i="2"/>
  <c r="F15" i="2"/>
  <c r="G11" i="2"/>
  <c r="H11" i="2"/>
  <c r="I11" i="2"/>
  <c r="F11" i="2"/>
  <c r="G137" i="4"/>
  <c r="H137" i="4"/>
  <c r="I137" i="4"/>
  <c r="F137" i="4"/>
  <c r="I58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F103" i="4"/>
  <c r="I101" i="4"/>
  <c r="I100" i="4"/>
  <c r="I99" i="4"/>
  <c r="I98" i="4"/>
  <c r="I97" i="4"/>
  <c r="F60" i="4"/>
  <c r="G44" i="4"/>
  <c r="H44" i="4"/>
  <c r="I44" i="4"/>
  <c r="F44" i="4"/>
  <c r="I42" i="4"/>
  <c r="I41" i="4"/>
  <c r="I43" i="4"/>
  <c r="I13" i="5"/>
  <c r="I14" i="5"/>
  <c r="I15" i="5"/>
  <c r="I16" i="5"/>
  <c r="I17" i="5"/>
  <c r="I18" i="5"/>
  <c r="I19" i="5"/>
  <c r="I12" i="5"/>
  <c r="K43" i="6"/>
  <c r="K40" i="6"/>
  <c r="J40" i="6"/>
  <c r="E14" i="11" l="1"/>
  <c r="E50" i="11" s="1"/>
  <c r="E14" i="10"/>
  <c r="E50" i="10"/>
  <c r="L40" i="6"/>
  <c r="H68" i="1"/>
  <c r="I68" i="1"/>
  <c r="G68" i="1"/>
  <c r="F68" i="1"/>
  <c r="I58" i="1"/>
  <c r="I59" i="1"/>
  <c r="I60" i="1"/>
  <c r="I61" i="1"/>
  <c r="I62" i="1"/>
  <c r="I63" i="1"/>
  <c r="I64" i="1"/>
  <c r="I65" i="1"/>
  <c r="I66" i="1"/>
  <c r="I67" i="1"/>
  <c r="I45" i="6"/>
  <c r="J41" i="6"/>
  <c r="J42" i="6"/>
  <c r="J43" i="6"/>
  <c r="L43" i="6" s="1"/>
  <c r="J44" i="6"/>
  <c r="H45" i="6"/>
  <c r="G45" i="6"/>
  <c r="J45" i="6" l="1"/>
  <c r="I122" i="4"/>
  <c r="I11" i="5"/>
  <c r="I10" i="5"/>
  <c r="I101" i="1"/>
  <c r="I100" i="1"/>
  <c r="I75" i="4"/>
  <c r="I76" i="4"/>
  <c r="I77" i="4"/>
  <c r="I78" i="4"/>
  <c r="I79" i="4"/>
  <c r="I80" i="4"/>
  <c r="I81" i="4"/>
  <c r="I82" i="4"/>
  <c r="I83" i="4"/>
  <c r="I84" i="4"/>
  <c r="I85" i="4"/>
  <c r="I73" i="4"/>
  <c r="I74" i="4"/>
  <c r="I72" i="4"/>
  <c r="G6" i="6"/>
  <c r="I121" i="4" l="1"/>
  <c r="I19" i="4"/>
  <c r="I22" i="4"/>
  <c r="I20" i="4"/>
  <c r="I21" i="4"/>
  <c r="I23" i="4"/>
  <c r="I18" i="4"/>
  <c r="I17" i="4"/>
  <c r="I56" i="1"/>
  <c r="I9" i="5"/>
  <c r="I8" i="5"/>
  <c r="F156" i="4"/>
  <c r="F150" i="4"/>
  <c r="F87" i="4"/>
  <c r="F39" i="4"/>
  <c r="F33" i="4"/>
  <c r="F24" i="4"/>
  <c r="F103" i="1"/>
  <c r="F94" i="1"/>
  <c r="F86" i="1"/>
  <c r="G7" i="6" s="1"/>
  <c r="F81" i="1"/>
  <c r="F73" i="1"/>
  <c r="F51" i="1"/>
  <c r="I13" i="4"/>
  <c r="I14" i="4"/>
  <c r="I15" i="4"/>
  <c r="I16" i="4"/>
  <c r="J15" i="6"/>
  <c r="J17" i="6"/>
  <c r="G24" i="4"/>
  <c r="H24" i="4"/>
  <c r="B25" i="6"/>
  <c r="B13" i="6"/>
  <c r="B9" i="6"/>
  <c r="F105" i="1" l="1"/>
  <c r="F159" i="4"/>
  <c r="G19" i="6" s="1"/>
  <c r="I57" i="4"/>
  <c r="I56" i="4"/>
  <c r="G156" i="4" l="1"/>
  <c r="H156" i="4"/>
  <c r="I123" i="4"/>
  <c r="G39" i="4" l="1"/>
  <c r="H39" i="4"/>
  <c r="I37" i="4"/>
  <c r="I55" i="4"/>
  <c r="H60" i="4"/>
  <c r="G60" i="4"/>
  <c r="H103" i="4"/>
  <c r="G103" i="4"/>
  <c r="I54" i="4"/>
  <c r="I72" i="1"/>
  <c r="G73" i="1"/>
  <c r="H73" i="1"/>
  <c r="I154" i="4"/>
  <c r="G51" i="1"/>
  <c r="I50" i="1"/>
  <c r="I120" i="4"/>
  <c r="I119" i="4"/>
  <c r="H86" i="1"/>
  <c r="G86" i="1"/>
  <c r="I85" i="1"/>
  <c r="I96" i="4" l="1"/>
  <c r="I48" i="1" l="1"/>
  <c r="I10" i="2" l="1"/>
  <c r="I49" i="1"/>
  <c r="G28" i="6" l="1"/>
  <c r="I30" i="4" l="1"/>
  <c r="I148" i="4"/>
  <c r="I147" i="4"/>
  <c r="I31" i="4"/>
  <c r="I71" i="4"/>
  <c r="H51" i="1"/>
  <c r="I47" i="1"/>
  <c r="I46" i="1"/>
  <c r="I146" i="4"/>
  <c r="N30" i="6" l="1"/>
  <c r="N26" i="6"/>
  <c r="N19" i="6"/>
  <c r="N9" i="6"/>
  <c r="H6" i="6"/>
  <c r="I6" i="6"/>
  <c r="J6" i="6"/>
  <c r="H81" i="1"/>
  <c r="G81" i="1"/>
  <c r="I14" i="2"/>
  <c r="I9" i="2"/>
  <c r="I8" i="2"/>
  <c r="I5" i="2"/>
  <c r="I28" i="6"/>
  <c r="I30" i="6" s="1"/>
  <c r="H28" i="6"/>
  <c r="H30" i="6" s="1"/>
  <c r="G30" i="6"/>
  <c r="H20" i="5"/>
  <c r="I11" i="6" s="1"/>
  <c r="G20" i="5"/>
  <c r="H11" i="6" s="1"/>
  <c r="F20" i="5"/>
  <c r="G11" i="6" s="1"/>
  <c r="I4" i="5"/>
  <c r="I7" i="5"/>
  <c r="I6" i="5"/>
  <c r="I5" i="5"/>
  <c r="H33" i="4"/>
  <c r="G33" i="4"/>
  <c r="H150" i="4"/>
  <c r="I16" i="6" s="1"/>
  <c r="G150" i="4"/>
  <c r="H16" i="6" s="1"/>
  <c r="G16" i="6"/>
  <c r="H87" i="4"/>
  <c r="I14" i="6" s="1"/>
  <c r="G87" i="4"/>
  <c r="H14" i="6" s="1"/>
  <c r="G14" i="6"/>
  <c r="I7" i="4"/>
  <c r="I36" i="4"/>
  <c r="I53" i="4"/>
  <c r="I118" i="4"/>
  <c r="I117" i="4"/>
  <c r="I95" i="4"/>
  <c r="I116" i="4"/>
  <c r="I144" i="4"/>
  <c r="I143" i="4"/>
  <c r="I142" i="4"/>
  <c r="I141" i="4"/>
  <c r="I140" i="4"/>
  <c r="I114" i="4"/>
  <c r="I52" i="4"/>
  <c r="I70" i="4"/>
  <c r="I69" i="4"/>
  <c r="I68" i="4"/>
  <c r="I67" i="4"/>
  <c r="I66" i="4"/>
  <c r="I65" i="4"/>
  <c r="I94" i="4"/>
  <c r="I113" i="4"/>
  <c r="I112" i="4"/>
  <c r="I145" i="4"/>
  <c r="I111" i="4"/>
  <c r="I110" i="4"/>
  <c r="I93" i="4"/>
  <c r="I64" i="4"/>
  <c r="I109" i="4"/>
  <c r="I108" i="4"/>
  <c r="I107" i="4"/>
  <c r="I50" i="4"/>
  <c r="I106" i="4"/>
  <c r="I5" i="4"/>
  <c r="I63" i="4"/>
  <c r="I139" i="4"/>
  <c r="I51" i="4"/>
  <c r="I153" i="4"/>
  <c r="I152" i="4"/>
  <c r="I49" i="4"/>
  <c r="I48" i="4"/>
  <c r="I47" i="4"/>
  <c r="I105" i="4"/>
  <c r="I12" i="4"/>
  <c r="I11" i="4"/>
  <c r="I92" i="4"/>
  <c r="I91" i="4"/>
  <c r="I90" i="4"/>
  <c r="I6" i="4"/>
  <c r="I89" i="4"/>
  <c r="I10" i="4"/>
  <c r="I9" i="4"/>
  <c r="I8" i="4"/>
  <c r="I29" i="4"/>
  <c r="I28" i="4"/>
  <c r="I27" i="4"/>
  <c r="I26" i="4"/>
  <c r="I35" i="4"/>
  <c r="H13" i="3"/>
  <c r="I21" i="6" s="1"/>
  <c r="I26" i="6" s="1"/>
  <c r="G13" i="3"/>
  <c r="H21" i="6" s="1"/>
  <c r="H26" i="6" s="1"/>
  <c r="F13" i="3"/>
  <c r="G21" i="6" s="1"/>
  <c r="G26" i="6" s="1"/>
  <c r="I11" i="3"/>
  <c r="I10" i="3"/>
  <c r="I8" i="3"/>
  <c r="I7" i="3"/>
  <c r="I6" i="3"/>
  <c r="I5" i="3"/>
  <c r="I102" i="1"/>
  <c r="I99" i="1"/>
  <c r="I98" i="1"/>
  <c r="I97" i="1"/>
  <c r="I96" i="1"/>
  <c r="I93" i="1"/>
  <c r="I92" i="1"/>
  <c r="I91" i="1"/>
  <c r="I90" i="1"/>
  <c r="I89" i="1"/>
  <c r="I88" i="1"/>
  <c r="H103" i="1"/>
  <c r="G103" i="1"/>
  <c r="H94" i="1"/>
  <c r="G94" i="1"/>
  <c r="I7" i="6"/>
  <c r="H7" i="6"/>
  <c r="I71" i="1"/>
  <c r="I5" i="1"/>
  <c r="I83" i="1"/>
  <c r="I79" i="1"/>
  <c r="I78" i="1"/>
  <c r="I77" i="1"/>
  <c r="I76" i="1"/>
  <c r="I75" i="1"/>
  <c r="I70" i="1"/>
  <c r="I45" i="1"/>
  <c r="B45" i="1"/>
  <c r="I44" i="1"/>
  <c r="B44" i="1"/>
  <c r="I43" i="1"/>
  <c r="B43" i="1"/>
  <c r="I42" i="1"/>
  <c r="B42" i="1"/>
  <c r="I41" i="1"/>
  <c r="B41" i="1"/>
  <c r="I40" i="1"/>
  <c r="B40" i="1"/>
  <c r="I39" i="1"/>
  <c r="B39" i="1"/>
  <c r="I38" i="1"/>
  <c r="B38" i="1"/>
  <c r="B37" i="1"/>
  <c r="I36" i="1"/>
  <c r="I35" i="1"/>
  <c r="I34" i="1"/>
  <c r="I57" i="1"/>
  <c r="I33" i="1"/>
  <c r="I5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54" i="1"/>
  <c r="I13" i="1"/>
  <c r="I12" i="1"/>
  <c r="I11" i="1"/>
  <c r="I10" i="1"/>
  <c r="I9" i="1"/>
  <c r="I8" i="1"/>
  <c r="I7" i="1"/>
  <c r="I6" i="1"/>
  <c r="N33" i="6" l="1"/>
  <c r="I103" i="4"/>
  <c r="J16" i="6"/>
  <c r="J14" i="6"/>
  <c r="I24" i="4"/>
  <c r="I84" i="1"/>
  <c r="I86" i="1" s="1"/>
  <c r="J7" i="6" s="1"/>
  <c r="I73" i="1"/>
  <c r="I156" i="4"/>
  <c r="I39" i="4"/>
  <c r="I60" i="4"/>
  <c r="I20" i="5"/>
  <c r="I81" i="1"/>
  <c r="H159" i="4"/>
  <c r="I19" i="6" s="1"/>
  <c r="I150" i="4"/>
  <c r="I33" i="4"/>
  <c r="I87" i="4"/>
  <c r="I115" i="4"/>
  <c r="I13" i="3"/>
  <c r="J21" i="6" s="1"/>
  <c r="J26" i="6" s="1"/>
  <c r="H105" i="1"/>
  <c r="I9" i="6" s="1"/>
  <c r="I8" i="6" s="1"/>
  <c r="I103" i="1"/>
  <c r="I94" i="1"/>
  <c r="G105" i="1"/>
  <c r="H9" i="6" s="1"/>
  <c r="H8" i="6" s="1"/>
  <c r="I37" i="1"/>
  <c r="I51" i="1" s="1"/>
  <c r="J28" i="6" l="1"/>
  <c r="J30" i="6" s="1"/>
  <c r="K44" i="6"/>
  <c r="L44" i="6" s="1"/>
  <c r="J11" i="6"/>
  <c r="K41" i="6"/>
  <c r="I159" i="4"/>
  <c r="I33" i="6"/>
  <c r="G159" i="4"/>
  <c r="H19" i="6" s="1"/>
  <c r="I18" i="6"/>
  <c r="G9" i="6"/>
  <c r="G8" i="6" s="1"/>
  <c r="I105" i="1"/>
  <c r="J9" i="6" s="1"/>
  <c r="J8" i="6" s="1"/>
  <c r="J19" i="6" l="1"/>
  <c r="J33" i="6" s="1"/>
  <c r="K42" i="6"/>
  <c r="L42" i="6" s="1"/>
  <c r="L41" i="6"/>
  <c r="H33" i="6"/>
  <c r="H18" i="6"/>
  <c r="K45" i="6" l="1"/>
  <c r="L45" i="6"/>
  <c r="G33" i="6"/>
  <c r="G18" i="6"/>
  <c r="J18" i="6" s="1"/>
</calcChain>
</file>

<file path=xl/sharedStrings.xml><?xml version="1.0" encoding="utf-8"?>
<sst xmlns="http://schemas.openxmlformats.org/spreadsheetml/2006/main" count="1531" uniqueCount="509">
  <si>
    <t>£</t>
  </si>
  <si>
    <t>CIVIC REGALIA</t>
  </si>
  <si>
    <t>Laptop</t>
  </si>
  <si>
    <t>Vice Chairman's medal</t>
  </si>
  <si>
    <t>pre 31 March 2006</t>
  </si>
  <si>
    <t>Civic Hall</t>
  </si>
  <si>
    <t>insurance valuation</t>
  </si>
  <si>
    <t>2006/07</t>
  </si>
  <si>
    <t>increase per insurance valuation</t>
  </si>
  <si>
    <t>2008/09</t>
  </si>
  <si>
    <t>2009/10</t>
  </si>
  <si>
    <t>GCM consultant engineers</t>
  </si>
  <si>
    <t>structural design</t>
  </si>
  <si>
    <t>The Edwards Partnership</t>
  </si>
  <si>
    <t>CDM co-ordinator services</t>
  </si>
  <si>
    <t>John Barnes architect</t>
  </si>
  <si>
    <t>architect's fees</t>
  </si>
  <si>
    <t>OMBC</t>
  </si>
  <si>
    <t>planning application fee</t>
  </si>
  <si>
    <t>Parkforce</t>
  </si>
  <si>
    <t>car park signs</t>
  </si>
  <si>
    <t>quantity surveying phase 2</t>
  </si>
  <si>
    <t>Royle Security</t>
  </si>
  <si>
    <t>alarm system moved</t>
  </si>
  <si>
    <t>Hobson Electrical</t>
  </si>
  <si>
    <t>removal of electrical points</t>
  </si>
  <si>
    <t>building regulation fees</t>
  </si>
  <si>
    <t>Wiggett Construction Limited</t>
  </si>
  <si>
    <t>main contract payment Phase 2</t>
  </si>
  <si>
    <t>temporary office / storage</t>
  </si>
  <si>
    <t>agent and contract services</t>
  </si>
  <si>
    <t>Peter Stott</t>
  </si>
  <si>
    <t>Phase 2</t>
  </si>
  <si>
    <t>VAT not reclaimable (40%)</t>
  </si>
  <si>
    <t>cost Phase 2</t>
  </si>
  <si>
    <t>Zurich Municipal</t>
  </si>
  <si>
    <t>work in progress insurance</t>
  </si>
  <si>
    <t>fees Phase 2</t>
  </si>
  <si>
    <t>Frederick Marland</t>
  </si>
  <si>
    <t>structural engineer's report</t>
  </si>
  <si>
    <t>Middleton Surfacing - car park</t>
  </si>
  <si>
    <t>car park resurfacing</t>
  </si>
  <si>
    <t>Shawfield Linemarking</t>
  </si>
  <si>
    <t>car park linemarking</t>
  </si>
  <si>
    <t>Phase 2 retention</t>
  </si>
  <si>
    <t>Phase 3 fees (£32.00)</t>
  </si>
  <si>
    <t>Randerson Joinery &amp; Construction</t>
  </si>
  <si>
    <t>Phase 3 (£1,824.00)</t>
  </si>
  <si>
    <t>Heights Roofing</t>
  </si>
  <si>
    <t>removal of asbestos flue (£64.00)</t>
  </si>
  <si>
    <t>Phase 3 (£2,280.00)</t>
  </si>
  <si>
    <t>Buiding regulation fees (£30.00)</t>
  </si>
  <si>
    <t>Final Payment on building (£3,562.10)</t>
  </si>
  <si>
    <t>Garforths Glass</t>
  </si>
  <si>
    <t>Glass for new extension (£37.10)</t>
  </si>
  <si>
    <t>Phase 3 fees (£60.00)</t>
  </si>
  <si>
    <t>bespoke noticeboard (£12.40)</t>
  </si>
  <si>
    <t>Nexus Solicitors</t>
  </si>
  <si>
    <t>purchase of land</t>
  </si>
  <si>
    <t>Killan Structural Limited</t>
  </si>
  <si>
    <t>Cemetery gates</t>
  </si>
  <si>
    <t>White Rose Walling Limited</t>
  </si>
  <si>
    <t>Cemetery walls</t>
  </si>
  <si>
    <t>Greenbarnes Limited</t>
  </si>
  <si>
    <t>Noticeboards</t>
  </si>
  <si>
    <t>2 x noticeboards (inc £363.33 VAT)</t>
  </si>
  <si>
    <t>Cost / value brought forward</t>
  </si>
  <si>
    <t>additions</t>
  </si>
  <si>
    <t>disposals</t>
  </si>
  <si>
    <t>current value</t>
  </si>
  <si>
    <t>invoice no.</t>
  </si>
  <si>
    <t>Civic Hall Car Park</t>
  </si>
  <si>
    <t>Allotments</t>
  </si>
  <si>
    <t>Cemetery</t>
  </si>
  <si>
    <t>Randerson Construction &amp; Joinery</t>
  </si>
  <si>
    <t>allotments construction</t>
  </si>
  <si>
    <t>Red Telephone Kiosks</t>
  </si>
  <si>
    <t>British Telecom</t>
  </si>
  <si>
    <t>The Royal Oak, Heights</t>
  </si>
  <si>
    <t>The King William IV, Greenfield</t>
  </si>
  <si>
    <t>The Swan Inn, Dobcross</t>
  </si>
  <si>
    <t>Ladcastle Road / Dobcross New Road</t>
  </si>
  <si>
    <t>Uppermill Museum</t>
  </si>
  <si>
    <t xml:space="preserve">Dumfries Avenue, Denshaw </t>
  </si>
  <si>
    <t>2017/18</t>
  </si>
  <si>
    <t>2016/17</t>
  </si>
  <si>
    <t>pre 2016</t>
  </si>
  <si>
    <t>Bus Shelters</t>
  </si>
  <si>
    <t>1974 transfer</t>
  </si>
  <si>
    <t>Huddersfield Road / Heywood Lane</t>
  </si>
  <si>
    <t>Huddersfield Road / Heywood Avenue</t>
  </si>
  <si>
    <t>The Woolpack, Dobcross</t>
  </si>
  <si>
    <t>Uppermill viaduct</t>
  </si>
  <si>
    <t>Huddersfield Road / Ward Lane</t>
  </si>
  <si>
    <t>TOTAL LAND &amp; BUILDINGS</t>
  </si>
  <si>
    <t>as per reinstatement cost assessment 21st May 2015 - Civic Hall only</t>
  </si>
  <si>
    <t>Sum Insured</t>
  </si>
  <si>
    <t>page 4</t>
  </si>
  <si>
    <t>page 7</t>
  </si>
  <si>
    <t>COMMUNITY ASSETS</t>
  </si>
  <si>
    <t>Purchases Pre 31/3/06</t>
  </si>
  <si>
    <t>Chairman's Silver Gilt Chain of Office &amp; Badge</t>
  </si>
  <si>
    <t>Vice Chairman's Medallion</t>
  </si>
  <si>
    <t>Chairman's Lady's Medallion</t>
  </si>
  <si>
    <t>Vice Chairman's Lady's Medallion</t>
  </si>
  <si>
    <t>Purchases 2008/09</t>
  </si>
  <si>
    <t>Chairman's Chain &amp; jewel</t>
  </si>
  <si>
    <t>Vice Chairman's chain</t>
  </si>
  <si>
    <t>LAND &amp; BUILDINGS</t>
  </si>
  <si>
    <t>EQUIPMENT</t>
  </si>
  <si>
    <t>CCTV system</t>
  </si>
  <si>
    <t>Otis</t>
  </si>
  <si>
    <t>New Lift motor</t>
  </si>
  <si>
    <t>Dawnvale Components</t>
  </si>
  <si>
    <t>Kitchen up-grade</t>
  </si>
  <si>
    <t>Additonal CCTV cameras</t>
  </si>
  <si>
    <t>CCTV Pan &amp; Tilt camera</t>
  </si>
  <si>
    <t>SICO Europe Limited</t>
  </si>
  <si>
    <t>H C Slingsby</t>
  </si>
  <si>
    <t>Trolley</t>
  </si>
  <si>
    <t>Printer</t>
  </si>
  <si>
    <t>New Fire alarm</t>
  </si>
  <si>
    <t>All Blindz</t>
  </si>
  <si>
    <t>Blinds</t>
  </si>
  <si>
    <t>Calibre Office Furniture</t>
  </si>
  <si>
    <t>Office &amp; reception furniture</t>
  </si>
  <si>
    <t>Up grade alarm &amp; CCTV</t>
  </si>
  <si>
    <t>Middleton Blinds</t>
  </si>
  <si>
    <t>Blinds in Lower Halls</t>
  </si>
  <si>
    <t>Northern Stage Services Ltd</t>
  </si>
  <si>
    <t>Up-grade to stage lighting</t>
  </si>
  <si>
    <t>Maintek</t>
  </si>
  <si>
    <t>Light fittings</t>
  </si>
  <si>
    <t>Cumbria Clock Company Ltd</t>
  </si>
  <si>
    <t>New clock mechanism - deposit</t>
  </si>
  <si>
    <t>New clock mechanism - balance</t>
  </si>
  <si>
    <t>Gal Enterprises Ltd</t>
  </si>
  <si>
    <t>Electric winch for lighting bar</t>
  </si>
  <si>
    <t>Costco</t>
  </si>
  <si>
    <t>Snow blower</t>
  </si>
  <si>
    <t>Maplins</t>
  </si>
  <si>
    <t>Portable security camera</t>
  </si>
  <si>
    <t>Screwfix</t>
  </si>
  <si>
    <t>Tudor North West Ltd</t>
  </si>
  <si>
    <t>Gas water heater</t>
  </si>
  <si>
    <t>Folding tables</t>
  </si>
  <si>
    <t>Nisbets</t>
  </si>
  <si>
    <t>Coffee machine</t>
  </si>
  <si>
    <t>Brick Consultancy Ltd</t>
  </si>
  <si>
    <t>Round tables x 18</t>
  </si>
  <si>
    <t>Peter Stott Ltd</t>
  </si>
  <si>
    <t>Hot cupboard</t>
  </si>
  <si>
    <t>H C Slingsby Ltd</t>
  </si>
  <si>
    <t>grey storage cupboard</t>
  </si>
  <si>
    <t>Bolero Centre Folding Table x 7</t>
  </si>
  <si>
    <t>Amazon</t>
  </si>
  <si>
    <t>Makita 8391DWPE-TK 18v combi drill</t>
  </si>
  <si>
    <t>CED Company</t>
  </si>
  <si>
    <t>Blizzard charcoal finish bottle cooler</t>
  </si>
  <si>
    <t>banquet chair trolley</t>
  </si>
  <si>
    <t>Lucca high back manager's chair</t>
  </si>
  <si>
    <t>desktop computer (server)</t>
  </si>
  <si>
    <t>desktop computer x 3</t>
  </si>
  <si>
    <t>HannsG 19" monitor x 4</t>
  </si>
  <si>
    <t>Asus i5 laptop</t>
  </si>
  <si>
    <t>wired keyboard &amp; mouse</t>
  </si>
  <si>
    <t>wireless keyboard x 3</t>
  </si>
  <si>
    <t>Intact Security Systems</t>
  </si>
  <si>
    <t>induction loop</t>
  </si>
  <si>
    <t>Springhead Management Co. Ltd.</t>
  </si>
  <si>
    <t>builders tower (scaffolding)</t>
  </si>
  <si>
    <t>Dick Leigh Chainsaw Specialist</t>
  </si>
  <si>
    <t>30" hedgetrimmer</t>
  </si>
  <si>
    <t>backpack blower</t>
  </si>
  <si>
    <t>brushcutter</t>
  </si>
  <si>
    <t>long reach hedgetrimmer</t>
  </si>
  <si>
    <t>cold pressure washer</t>
  </si>
  <si>
    <t>Conference microphone system</t>
  </si>
  <si>
    <t>Trent Furniture Ltd</t>
  </si>
  <si>
    <t>New banqueting chairs</t>
  </si>
  <si>
    <t>New Office Chairs</t>
  </si>
  <si>
    <t>Invictus</t>
  </si>
  <si>
    <t>Beer Cellar and Bar refurbishment</t>
  </si>
  <si>
    <t>c/o neil Allsopp (private sale)</t>
  </si>
  <si>
    <t>Manchester Technology Ltd</t>
  </si>
  <si>
    <t>WIFI Upgrade and installation</t>
  </si>
  <si>
    <t>TOTAL EQUIPMENT</t>
  </si>
  <si>
    <t>TOTAL CIVIC REGALIA</t>
  </si>
  <si>
    <t>Vaughton's</t>
  </si>
  <si>
    <t>Infinity</t>
  </si>
  <si>
    <t>Sound Induction Systems Ltd</t>
  </si>
  <si>
    <t>replace tilt camera with wide angle fixed camera</t>
  </si>
  <si>
    <t>New drive nut</t>
  </si>
  <si>
    <t>COMPUTER EQUIPMENT</t>
  </si>
  <si>
    <t>Epson ELPAP07 Projector</t>
  </si>
  <si>
    <t>desktop for reception display</t>
  </si>
  <si>
    <t>laptop to drive projector</t>
  </si>
  <si>
    <t>TOOLS &amp; OUTDOOR EQUIPMENT</t>
  </si>
  <si>
    <t>Baby Grand Piano</t>
  </si>
  <si>
    <t>Stage Extensions</t>
  </si>
  <si>
    <t>Bravilo Novo Coffee Machine</t>
  </si>
  <si>
    <t>FIXTURES &amp; FITTINGS</t>
  </si>
  <si>
    <t>valuation</t>
  </si>
  <si>
    <t>Saddleworth Heating</t>
  </si>
  <si>
    <t>new central heating boiler</t>
  </si>
  <si>
    <t>73333b</t>
  </si>
  <si>
    <t>ball room heating phase 2 - interim payment</t>
  </si>
  <si>
    <t>ball room heating phase 2 - final account</t>
  </si>
  <si>
    <t>ball room heating phase 2 - VAT adjustment</t>
  </si>
  <si>
    <t>pre 2006</t>
  </si>
  <si>
    <t>Millennium collage</t>
  </si>
  <si>
    <t>Painting of Lord Rhodes</t>
  </si>
  <si>
    <t>Painting of Lady Jane Grey</t>
  </si>
  <si>
    <t>Painting of The Wimberry Stones</t>
  </si>
  <si>
    <t>COLLAGE</t>
  </si>
  <si>
    <t>PAINTINGS</t>
  </si>
  <si>
    <t>PHOTOGRAPHS</t>
  </si>
  <si>
    <t>page 4 (a)</t>
  </si>
  <si>
    <t>page 4 (c)</t>
  </si>
  <si>
    <t>page 4 (g)</t>
  </si>
  <si>
    <t>page 4 (d)</t>
  </si>
  <si>
    <t>2 purpose built wooden bins</t>
  </si>
  <si>
    <t>collage</t>
  </si>
  <si>
    <t>Lord Rhodes + 4 paintings</t>
  </si>
  <si>
    <t>CEMETERY BINS</t>
  </si>
  <si>
    <t>NOTICEBOARDS</t>
  </si>
  <si>
    <t>OTHER LAND &amp; BUILDINGS</t>
  </si>
  <si>
    <t>OTHER EQUIPMENT</t>
  </si>
  <si>
    <t>TOTALS</t>
  </si>
  <si>
    <t>2 x Bins</t>
  </si>
  <si>
    <t>Buildings sum insured</t>
  </si>
  <si>
    <t>furniture, fixtures, fittings and tenants improvements</t>
  </si>
  <si>
    <t>computer equipment, other office equipment and sports equipment</t>
  </si>
  <si>
    <t>inc. gardening equipment</t>
  </si>
  <si>
    <t>garden tools and pressure washer</t>
  </si>
  <si>
    <t>civic regalia</t>
  </si>
  <si>
    <t>Chairman's Lady's medal</t>
  </si>
  <si>
    <t>Vice Chairman's Lady's medal</t>
  </si>
  <si>
    <t>Chairman's chain and jewel, consort's chain</t>
  </si>
  <si>
    <t>Machine Mart</t>
  </si>
  <si>
    <t>lawnmower</t>
  </si>
  <si>
    <t>phase 3 retention</t>
  </si>
  <si>
    <t>14588A</t>
  </si>
  <si>
    <t>kitchen extractor</t>
  </si>
  <si>
    <t>AO.com</t>
  </si>
  <si>
    <t>2 x Indesit fridges</t>
  </si>
  <si>
    <t>battery charger for van</t>
  </si>
  <si>
    <t>Oldham Council</t>
  </si>
  <si>
    <t>grit bin</t>
  </si>
  <si>
    <t>INSURANCE SCHEDULES</t>
  </si>
  <si>
    <t>cost</t>
  </si>
  <si>
    <t>location</t>
  </si>
  <si>
    <t>method of valuation</t>
  </si>
  <si>
    <t>kenworthy gardens</t>
  </si>
  <si>
    <t>cemetery</t>
  </si>
  <si>
    <t>civic hall</t>
  </si>
  <si>
    <t>council chamber</t>
  </si>
  <si>
    <t>Chairman / safe</t>
  </si>
  <si>
    <t>Vice Chairman / safe</t>
  </si>
  <si>
    <t>Chairman's Lady / safe</t>
  </si>
  <si>
    <t>?</t>
  </si>
  <si>
    <t>Cllr Buckley</t>
  </si>
  <si>
    <t>foyer</t>
  </si>
  <si>
    <t>chairman's room</t>
  </si>
  <si>
    <t>top hall</t>
  </si>
  <si>
    <t>reception</t>
  </si>
  <si>
    <t>kitchen</t>
  </si>
  <si>
    <t>ballroom / store</t>
  </si>
  <si>
    <t>ballroom</t>
  </si>
  <si>
    <t>general</t>
  </si>
  <si>
    <t>office</t>
  </si>
  <si>
    <t>boiler house</t>
  </si>
  <si>
    <t>villages</t>
  </si>
  <si>
    <t>nominal</t>
  </si>
  <si>
    <t>lower halls</t>
  </si>
  <si>
    <t>1st floor ladies wc</t>
  </si>
  <si>
    <t>1st Floor</t>
  </si>
  <si>
    <t>lower hall</t>
  </si>
  <si>
    <t>beer cellar / bar</t>
  </si>
  <si>
    <t>foyer / lower halls</t>
  </si>
  <si>
    <t>bar</t>
  </si>
  <si>
    <t>lower halls  / 1st floor</t>
  </si>
  <si>
    <t>garage</t>
  </si>
  <si>
    <t>denshaw village hall</t>
  </si>
  <si>
    <t>elecrtrical work phase 1</t>
  </si>
  <si>
    <t>Vintage photograph x 2</t>
  </si>
  <si>
    <t>lower halls flooring (phase 3)</t>
  </si>
  <si>
    <t>Ebay</t>
  </si>
  <si>
    <t>Rexl Heavy Duty Shredder</t>
  </si>
  <si>
    <t>1 x noticeboard</t>
  </si>
  <si>
    <t>lydgate</t>
  </si>
  <si>
    <t>water boiler</t>
  </si>
  <si>
    <t>Cornerstone</t>
  </si>
  <si>
    <t>2 x pull up banner</t>
  </si>
  <si>
    <t>foyer / bar</t>
  </si>
  <si>
    <t>new cooling unit</t>
  </si>
  <si>
    <t>beer cellar</t>
  </si>
  <si>
    <t>side panels for gas extractor</t>
  </si>
  <si>
    <t>new lighting to clock</t>
  </si>
  <si>
    <t>additional geogrid</t>
  </si>
  <si>
    <t>replace mains boards foyer &amp; bar</t>
  </si>
  <si>
    <t>foyer &amp; bar</t>
  </si>
  <si>
    <t>Halfords</t>
  </si>
  <si>
    <t>dashcam for van</t>
  </si>
  <si>
    <t>office / van</t>
  </si>
  <si>
    <t>Mono Alarms</t>
  </si>
  <si>
    <t>new fire alarm panel</t>
  </si>
  <si>
    <t>car park</t>
  </si>
  <si>
    <t>Edmundson Lifting Ltd</t>
  </si>
  <si>
    <t>lift rewire</t>
  </si>
  <si>
    <t>replace car park lighting</t>
  </si>
  <si>
    <t>Safety Tec</t>
  </si>
  <si>
    <t>defibrillator cabinet</t>
  </si>
  <si>
    <t>outside front dor</t>
  </si>
  <si>
    <t>installation of new floodlight</t>
  </si>
  <si>
    <t xml:space="preserve">with defib </t>
  </si>
  <si>
    <t>£k</t>
  </si>
  <si>
    <t xml:space="preserve">CV Includes </t>
  </si>
  <si>
    <t>Car Park</t>
  </si>
  <si>
    <t>Heating</t>
  </si>
  <si>
    <t>Lighting / Wifi</t>
  </si>
  <si>
    <t>Furniture / Blinds</t>
  </si>
  <si>
    <t>Kitchen Kit</t>
  </si>
  <si>
    <t>CCTV</t>
  </si>
  <si>
    <t>Lifts</t>
  </si>
  <si>
    <t>Clock</t>
  </si>
  <si>
    <t>Stage Xtn</t>
  </si>
  <si>
    <t>Prior B/f</t>
  </si>
  <si>
    <t>Panel &amp; Batteries - payment 1/2</t>
  </si>
  <si>
    <t>Panel &amp; Batteries - payment 2/2</t>
  </si>
  <si>
    <t>Full fire alarm system &amp; signalling equipment</t>
  </si>
  <si>
    <t>OAKLAND</t>
  </si>
  <si>
    <t>2nd Chairman's Board in Council Chamber</t>
  </si>
  <si>
    <t>Council Chamber</t>
  </si>
  <si>
    <t>SIMPLY SIGNS</t>
  </si>
  <si>
    <t>2nd Chairman's Board- Lettering</t>
  </si>
  <si>
    <t>MICK HARRINGTON</t>
  </si>
  <si>
    <t>Bollards to front of Civic Hall</t>
  </si>
  <si>
    <t xml:space="preserve">CIA FIRE/SECURUTY , </t>
  </si>
  <si>
    <t>Fire alarm - 6 x heat detectors &amp; 8 x call points</t>
  </si>
  <si>
    <t>Emergeny Lights - Installation 1/2</t>
  </si>
  <si>
    <t>Emergeny Lights - Installation 1/3</t>
  </si>
  <si>
    <t>Emergeny Lights - Installation 2/2</t>
  </si>
  <si>
    <t>Intruder Alarm Upgrade 2/2</t>
  </si>
  <si>
    <t>Intruder Alarm Upgrade 1/2</t>
  </si>
  <si>
    <t>Centre Glass</t>
  </si>
  <si>
    <t>new chair trolley</t>
  </si>
  <si>
    <t>200z - Infinity Desktop Computer (HD)</t>
  </si>
  <si>
    <t>201111 Stonebrook Pro P105B Laptop - KA</t>
  </si>
  <si>
    <t>201111 Stonebrook Pro P105B Laptop - JDP</t>
  </si>
  <si>
    <t>201525 Hannspree Full HD Monitor - KA</t>
  </si>
  <si>
    <t>201525 Hannspree Full HD Monitor - JDP</t>
  </si>
  <si>
    <t>209c  M/soft Keyboard &amp; Mouse - KA</t>
  </si>
  <si>
    <t>209c  M/soft Keyboard &amp; Mouse - JDP</t>
  </si>
  <si>
    <t>201422 NetGear 24-port PoE Gigabit Switch</t>
  </si>
  <si>
    <t>201111 Stonebrook Pro P105B Laptop - KP</t>
  </si>
  <si>
    <t>Laptop Case (£15) / Mouse £14) - KP</t>
  </si>
  <si>
    <t>201490 Microsoft Office Prof 2021</t>
  </si>
  <si>
    <t>S1 Installation - HD / KA / JDP</t>
  </si>
  <si>
    <t>S1 Installation - KP</t>
  </si>
  <si>
    <t>Rowan Ashworth</t>
  </si>
  <si>
    <t>Austerlands Bus Shelter Rebuild</t>
  </si>
  <si>
    <t>Palm Developments</t>
  </si>
  <si>
    <t>Austerlands Bus Shelter Roof</t>
  </si>
  <si>
    <t xml:space="preserve">RANDERSON </t>
  </si>
  <si>
    <t>Lower Hall Fire Doors</t>
  </si>
  <si>
    <t>Var Other Fire Doors</t>
  </si>
  <si>
    <t>Lower Hall</t>
  </si>
  <si>
    <t>0-544</t>
  </si>
  <si>
    <t>0-540</t>
  </si>
  <si>
    <t>Folding Tables x 10</t>
  </si>
  <si>
    <t>Supplier</t>
  </si>
  <si>
    <t>Detail</t>
  </si>
  <si>
    <t>Code</t>
  </si>
  <si>
    <t>FA Cat</t>
  </si>
  <si>
    <t>Equipment</t>
  </si>
  <si>
    <t>L&amp;B</t>
  </si>
  <si>
    <t>F&amp;F</t>
  </si>
  <si>
    <t>Fixed Assets Additions 2024-25</t>
  </si>
  <si>
    <t>CB Date</t>
  </si>
  <si>
    <t>Amount 2 £</t>
  </si>
  <si>
    <t>Amount £</t>
  </si>
  <si>
    <t>Footpath Closure</t>
  </si>
  <si>
    <t>L&amp;B - Car Park Wall</t>
  </si>
  <si>
    <t>RANDERSON CONSTRUCTION</t>
  </si>
  <si>
    <t>Trial Holes nr Car Park Wall</t>
  </si>
  <si>
    <t xml:space="preserve">LANES GROUP PLC </t>
  </si>
  <si>
    <t xml:space="preserve">Car Park Drains Survey &amp; Jetting </t>
  </si>
  <si>
    <t xml:space="preserve">MCSE LTD </t>
  </si>
  <si>
    <t xml:space="preserve">Car Park Wall Inspection Report </t>
  </si>
  <si>
    <t>Car Park Wall - New wall design drawings</t>
  </si>
  <si>
    <t>Footpath Closure Advert - May 24</t>
  </si>
  <si>
    <t>Footpath Closure Advert - Nov 23</t>
  </si>
  <si>
    <t>Footpath Closure Advert - Nov 24 (TBC)</t>
  </si>
  <si>
    <t xml:space="preserve">MICK SWIFT </t>
  </si>
  <si>
    <t>Car Park Wall Rebuild - #1 payment on a/c (Zurich claim)</t>
  </si>
  <si>
    <t>MICK SWIFT</t>
  </si>
  <si>
    <t>Car Park Wall Rebuild - #2 payment on a/c (Zurich claim)</t>
  </si>
  <si>
    <t>Replacement Window - L Hall (Nr Fire Escape)</t>
  </si>
  <si>
    <t>JWS ELECTRICAL</t>
  </si>
  <si>
    <t>Fit Under Desk Double Sockets x4</t>
  </si>
  <si>
    <t xml:space="preserve">DFBS </t>
  </si>
  <si>
    <t>New Fire exit staircase (Fire Assessment) - 1st 50%</t>
  </si>
  <si>
    <t>New Fire exit staircase (Fire Assessment) - 2nd 50%</t>
  </si>
  <si>
    <t xml:space="preserve">JWS ELECTRICAL </t>
  </si>
  <si>
    <t>New Kitchen Lighting</t>
  </si>
  <si>
    <t>SJS SAMMY IRELAND</t>
  </si>
  <si>
    <t xml:space="preserve">Fit LED Various Lights </t>
  </si>
  <si>
    <t>COMMERCIAL BLINDS</t>
  </si>
  <si>
    <t>New Ballroom Curtains (Fire Assessment) - 1st 50%</t>
  </si>
  <si>
    <t>New Ballroom Curtains (Fire Assessment) - 2nd 50%</t>
  </si>
  <si>
    <t>ANDREW LEES UPHOLSTERY</t>
  </si>
  <si>
    <t>Re-upholster 49 chairs</t>
  </si>
  <si>
    <t>Re-upholster Red Chairs x 48</t>
  </si>
  <si>
    <t xml:space="preserve">ONE STOP CLEANING </t>
  </si>
  <si>
    <t>Sebo Vacuum Cleaner (1/2)</t>
  </si>
  <si>
    <t>AMAZON</t>
  </si>
  <si>
    <t>Evac Chair</t>
  </si>
  <si>
    <t>KEVIN PARKER</t>
  </si>
  <si>
    <t>Evac Chair Mountings</t>
  </si>
  <si>
    <t>OFFICE BOFFINS</t>
  </si>
  <si>
    <t>Office Chairs x 2 (KA / HD) (Code 111 Office Equipmt)</t>
  </si>
  <si>
    <t xml:space="preserve">KEVIN PARKER </t>
  </si>
  <si>
    <t>U/mill DIY - Wheelbarrow</t>
  </si>
  <si>
    <t>HOPE EDUCATION / FINDEL</t>
  </si>
  <si>
    <t xml:space="preserve">Numatic WV470-2 Wet Vacuum Cleaner </t>
  </si>
  <si>
    <t>ONE STOP CLEANING</t>
  </si>
  <si>
    <t>Sebo Vacuum Cleaner (2/2)</t>
  </si>
  <si>
    <t>Sack Barrow</t>
  </si>
  <si>
    <t xml:space="preserve">CIA FIRE/SECURUTY </t>
  </si>
  <si>
    <t>Reception Fire Extinguisher</t>
  </si>
  <si>
    <t>TRAFALGAR CLEANING</t>
  </si>
  <si>
    <t>Karcher Carpet Cleaner</t>
  </si>
  <si>
    <t>BIBBY RE EDMOND</t>
  </si>
  <si>
    <t>New Lighting Wire Rope Winch</t>
  </si>
  <si>
    <t>Frank Key - Jet washer repair - set off vs new washer</t>
  </si>
  <si>
    <t>Frank Key - New Jet Washer - includes £42 discount above</t>
  </si>
  <si>
    <t xml:space="preserve">BARBARA BEELEY </t>
  </si>
  <si>
    <t>New Council Chamber Clock</t>
  </si>
  <si>
    <t>Office Microwave  (Funded by FODS deposit retention)</t>
  </si>
  <si>
    <t>SUMUP</t>
  </si>
  <si>
    <t>Handheld Mobile Card Payment Machine - Solo/Printer (Code 111)</t>
  </si>
  <si>
    <t>PENNINE LANDSCAPES</t>
  </si>
  <si>
    <t>Dawsons Field - Access Ramp &amp; Gate</t>
  </si>
  <si>
    <t>Community Assets</t>
  </si>
  <si>
    <t>Total FA 2024-25</t>
  </si>
  <si>
    <t>2024-25</t>
  </si>
  <si>
    <t>Community</t>
  </si>
  <si>
    <t>Regalia</t>
  </si>
  <si>
    <t>FA 24-25 Check</t>
  </si>
  <si>
    <t>TBC</t>
  </si>
  <si>
    <t>Civic Hall - Car Park Wall</t>
  </si>
  <si>
    <t>Check</t>
  </si>
  <si>
    <t xml:space="preserve">Total </t>
  </si>
  <si>
    <t>CB Code</t>
  </si>
  <si>
    <t>Diff</t>
  </si>
  <si>
    <t>Check Summary 2024-25</t>
  </si>
  <si>
    <t>C/f 31/3/25</t>
  </si>
  <si>
    <t>B/f 1/4/24</t>
  </si>
  <si>
    <t>4. Stage Extn / Curtains</t>
  </si>
  <si>
    <t>5. Lighting &amp; Electrical</t>
  </si>
  <si>
    <t>7 Office Equipment</t>
  </si>
  <si>
    <t>8. Civic Hall Equipment</t>
  </si>
  <si>
    <t>1. CCTV &amp; ALARMS</t>
  </si>
  <si>
    <t>2. KITCHEN EQUIPMENT</t>
  </si>
  <si>
    <t>3. LIFTS</t>
  </si>
  <si>
    <t>4. STAGE - EXTENSIONS / CURTAINS</t>
  </si>
  <si>
    <t>5. LIGHTING &amp; ELECTRICAL</t>
  </si>
  <si>
    <t>6.COMPUTER EQUIPMENT</t>
  </si>
  <si>
    <t>7. OFFICE EQUIPMENT &amp; FURNITURE</t>
  </si>
  <si>
    <t>8. CIVIC HALL EQUIPMENT &amp; FURNITURE</t>
  </si>
  <si>
    <t>9.TOOLS &amp; OUTDOOR EQUIPMENT</t>
  </si>
  <si>
    <t>10. CIVIC HALL CLOCK</t>
  </si>
  <si>
    <t xml:space="preserve">Office Chairs x 2 (KA / HD) </t>
  </si>
  <si>
    <t xml:space="preserve">Handheld Mobile Card Payment Machine - Solo/Printer </t>
  </si>
  <si>
    <t xml:space="preserve">ballroom </t>
  </si>
  <si>
    <t xml:space="preserve">office </t>
  </si>
  <si>
    <t xml:space="preserve">New Fire Door (Fire Exit Stairs) </t>
  </si>
  <si>
    <t>DAWSONS FIELD</t>
  </si>
  <si>
    <t>Dawson's Field</t>
  </si>
  <si>
    <t xml:space="preserve">Pre Input </t>
  </si>
  <si>
    <t>FA Sub Cat</t>
  </si>
  <si>
    <t>Grand Total</t>
  </si>
  <si>
    <t>8 Office Equipment</t>
  </si>
  <si>
    <t>9 Office Equipment</t>
  </si>
  <si>
    <t xml:space="preserve">SUMMARY ASSET REGISTER </t>
  </si>
  <si>
    <t>LPI000148312</t>
  </si>
  <si>
    <t>MCSE/0946/01</t>
  </si>
  <si>
    <t>SI2413308</t>
  </si>
  <si>
    <t>INV-0552</t>
  </si>
  <si>
    <t>MCSE/0946/02</t>
  </si>
  <si>
    <t>B&amp;Q 2/5/24</t>
  </si>
  <si>
    <t>AMZ 31/5/24</t>
  </si>
  <si>
    <t>INV-3810</t>
  </si>
  <si>
    <t>KCT-88194-25896</t>
  </si>
  <si>
    <t>94807S</t>
  </si>
  <si>
    <t>522005/2</t>
  </si>
  <si>
    <t>522005/1</t>
  </si>
  <si>
    <t>Dunelm 5/10/24</t>
  </si>
  <si>
    <t>SI-2487/1</t>
  </si>
  <si>
    <t>SI-2487/2</t>
  </si>
  <si>
    <t>INV-3916</t>
  </si>
  <si>
    <t>INV-4091</t>
  </si>
  <si>
    <t>AMZN-13/12/24</t>
  </si>
  <si>
    <t>10891937D</t>
  </si>
  <si>
    <t>10891938L</t>
  </si>
  <si>
    <t>Considered but Excluded</t>
  </si>
  <si>
    <t>PALM DEVELOPMENTS</t>
  </si>
  <si>
    <t>Ballroom Balcony Refurbishment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</si>
</sst>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;[Red]\(#,##0.00\);\-"/>
    <numFmt numFmtId="165" formatCode="dd/mm/yyyy;@"/>
    <numFmt numFmtId="166" formatCode="#,##0.00;[Red]#,##0.00"/>
    <numFmt numFmtId="167" formatCode="#,##0.00;[Red]\(#,##0.00\)"/>
    <numFmt numFmtId="168" formatCode="0;[Red]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65" fontId="4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right" indent="1"/>
    </xf>
    <xf numFmtId="164" fontId="4" fillId="0" borderId="0" xfId="2" applyNumberFormat="1" applyFont="1" applyFill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43" fontId="4" fillId="0" borderId="0" xfId="1" applyFont="1" applyFill="1" applyAlignment="1">
      <alignment horizontal="right" indent="1"/>
    </xf>
    <xf numFmtId="164" fontId="3" fillId="0" borderId="2" xfId="2" applyNumberFormat="1" applyFont="1" applyFill="1" applyBorder="1" applyAlignment="1">
      <alignment horizontal="right" indent="1"/>
    </xf>
    <xf numFmtId="164" fontId="3" fillId="0" borderId="0" xfId="2" applyNumberFormat="1" applyFont="1" applyFill="1" applyBorder="1" applyAlignment="1">
      <alignment horizontal="right" indent="1"/>
    </xf>
    <xf numFmtId="164" fontId="4" fillId="0" borderId="0" xfId="2" applyNumberFormat="1" applyFont="1" applyFill="1" applyBorder="1" applyAlignment="1">
      <alignment horizontal="right" indent="1"/>
    </xf>
    <xf numFmtId="164" fontId="3" fillId="0" borderId="7" xfId="2" applyNumberFormat="1" applyFont="1" applyFill="1" applyBorder="1" applyAlignment="1">
      <alignment horizontal="right" indent="1"/>
    </xf>
    <xf numFmtId="0" fontId="0" fillId="0" borderId="0" xfId="0" applyAlignment="1">
      <alignment horizontal="center"/>
    </xf>
    <xf numFmtId="43" fontId="2" fillId="0" borderId="7" xfId="1" applyFont="1" applyBorder="1" applyAlignment="1">
      <alignment horizontal="center" vertical="top"/>
    </xf>
    <xf numFmtId="166" fontId="0" fillId="0" borderId="0" xfId="0" applyNumberFormat="1" applyAlignment="1">
      <alignment horizontal="left" indent="1"/>
    </xf>
    <xf numFmtId="7" fontId="3" fillId="0" borderId="0" xfId="2" applyNumberFormat="1" applyFont="1" applyFill="1" applyAlignment="1">
      <alignment horizontal="center"/>
    </xf>
    <xf numFmtId="164" fontId="3" fillId="0" borderId="1" xfId="0" applyNumberFormat="1" applyFont="1" applyBorder="1"/>
    <xf numFmtId="0" fontId="3" fillId="0" borderId="0" xfId="0" applyFont="1"/>
    <xf numFmtId="14" fontId="4" fillId="0" borderId="0" xfId="0" applyNumberFormat="1" applyFont="1"/>
    <xf numFmtId="43" fontId="0" fillId="0" borderId="0" xfId="1" applyFont="1"/>
    <xf numFmtId="0" fontId="2" fillId="0" borderId="0" xfId="0" applyFont="1" applyAlignment="1">
      <alignment horizontal="right"/>
    </xf>
    <xf numFmtId="1" fontId="3" fillId="0" borderId="0" xfId="0" applyNumberFormat="1" applyFont="1" applyAlignment="1">
      <alignment horizontal="center"/>
    </xf>
    <xf numFmtId="0" fontId="2" fillId="0" borderId="0" xfId="0" applyFont="1"/>
    <xf numFmtId="164" fontId="3" fillId="0" borderId="2" xfId="0" applyNumberFormat="1" applyFont="1" applyBorder="1"/>
    <xf numFmtId="164" fontId="4" fillId="0" borderId="3" xfId="0" applyNumberFormat="1" applyFont="1" applyBorder="1"/>
    <xf numFmtId="164" fontId="2" fillId="0" borderId="2" xfId="0" applyNumberFormat="1" applyFont="1" applyBorder="1"/>
    <xf numFmtId="166" fontId="2" fillId="0" borderId="7" xfId="0" applyNumberFormat="1" applyFont="1" applyBorder="1"/>
    <xf numFmtId="1" fontId="0" fillId="0" borderId="0" xfId="0" applyNumberFormat="1" applyAlignment="1">
      <alignment horizontal="left"/>
    </xf>
    <xf numFmtId="1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167" fontId="0" fillId="0" borderId="0" xfId="0" applyNumberFormat="1" applyAlignment="1">
      <alignment vertical="top"/>
    </xf>
    <xf numFmtId="167" fontId="0" fillId="0" borderId="0" xfId="1" applyNumberFormat="1" applyFont="1" applyAlignment="1">
      <alignment vertical="top"/>
    </xf>
    <xf numFmtId="167" fontId="2" fillId="0" borderId="1" xfId="1" applyNumberFormat="1" applyFont="1" applyBorder="1" applyAlignment="1">
      <alignment vertical="top"/>
    </xf>
    <xf numFmtId="167" fontId="2" fillId="0" borderId="7" xfId="1" applyNumberFormat="1" applyFont="1" applyBorder="1" applyAlignment="1">
      <alignment vertical="top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167" fontId="0" fillId="0" borderId="8" xfId="1" applyNumberFormat="1" applyFont="1" applyBorder="1" applyAlignment="1">
      <alignment vertical="top"/>
    </xf>
    <xf numFmtId="167" fontId="0" fillId="0" borderId="8" xfId="0" applyNumberFormat="1" applyBorder="1" applyAlignment="1">
      <alignment vertical="top"/>
    </xf>
    <xf numFmtId="167" fontId="2" fillId="0" borderId="8" xfId="0" applyNumberFormat="1" applyFont="1" applyBorder="1" applyAlignment="1">
      <alignment vertical="top"/>
    </xf>
    <xf numFmtId="167" fontId="2" fillId="0" borderId="8" xfId="1" applyNumberFormat="1" applyFont="1" applyFill="1" applyBorder="1" applyAlignment="1">
      <alignment horizontal="right" vertical="top"/>
    </xf>
    <xf numFmtId="167" fontId="2" fillId="0" borderId="11" xfId="1" applyNumberFormat="1" applyFont="1" applyBorder="1" applyAlignment="1">
      <alignment vertical="top"/>
    </xf>
    <xf numFmtId="167" fontId="2" fillId="0" borderId="12" xfId="1" applyNumberFormat="1" applyFont="1" applyBorder="1" applyAlignment="1">
      <alignment vertical="top"/>
    </xf>
    <xf numFmtId="167" fontId="2" fillId="0" borderId="8" xfId="1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0" xfId="0" applyBorder="1" applyAlignment="1">
      <alignment vertical="top" wrapText="1"/>
    </xf>
    <xf numFmtId="14" fontId="0" fillId="0" borderId="0" xfId="0" applyNumberFormat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horizontal="left"/>
    </xf>
    <xf numFmtId="2" fontId="2" fillId="0" borderId="1" xfId="1" applyNumberFormat="1" applyFont="1" applyBorder="1"/>
    <xf numFmtId="2" fontId="0" fillId="0" borderId="0" xfId="0" applyNumberFormat="1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43" fontId="4" fillId="0" borderId="0" xfId="1" applyFont="1" applyFill="1"/>
    <xf numFmtId="0" fontId="2" fillId="0" borderId="0" xfId="0" applyFont="1" applyAlignment="1">
      <alignment horizontal="left"/>
    </xf>
    <xf numFmtId="43" fontId="0" fillId="0" borderId="0" xfId="4" applyFont="1" applyFill="1" applyProtection="1">
      <protection locked="0"/>
    </xf>
    <xf numFmtId="43" fontId="9" fillId="0" borderId="2" xfId="4" applyFont="1" applyFill="1" applyBorder="1"/>
    <xf numFmtId="0" fontId="5" fillId="0" borderId="0" xfId="5"/>
    <xf numFmtId="43" fontId="5" fillId="0" borderId="0" xfId="4" applyFont="1" applyFill="1" applyProtection="1">
      <protection locked="0"/>
    </xf>
    <xf numFmtId="43" fontId="0" fillId="0" borderId="0" xfId="4" applyFont="1" applyFill="1"/>
    <xf numFmtId="43" fontId="5" fillId="0" borderId="0" xfId="4" applyFont="1" applyFill="1"/>
    <xf numFmtId="43" fontId="9" fillId="0" borderId="0" xfId="4" applyFont="1" applyFill="1" applyBorder="1"/>
    <xf numFmtId="43" fontId="5" fillId="0" borderId="0" xfId="4" applyFont="1" applyFill="1" applyBorder="1"/>
    <xf numFmtId="9" fontId="0" fillId="0" borderId="0" xfId="6" applyFont="1" applyFill="1"/>
    <xf numFmtId="0" fontId="2" fillId="2" borderId="0" xfId="0" applyFont="1" applyFill="1" applyAlignment="1">
      <alignment vertical="top"/>
    </xf>
    <xf numFmtId="43" fontId="0" fillId="0" borderId="0" xfId="1" applyFont="1" applyAlignment="1">
      <alignment vertical="top"/>
    </xf>
    <xf numFmtId="43" fontId="2" fillId="0" borderId="0" xfId="1" applyFont="1" applyAlignment="1">
      <alignment vertical="top"/>
    </xf>
    <xf numFmtId="167" fontId="5" fillId="0" borderId="0" xfId="0" applyNumberFormat="1" applyFont="1" applyAlignment="1">
      <alignment vertical="center"/>
    </xf>
    <xf numFmtId="168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3" fillId="0" borderId="3" xfId="0" applyNumberFormat="1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43" fontId="2" fillId="0" borderId="0" xfId="1" applyFont="1"/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167" fontId="0" fillId="0" borderId="0" xfId="1" applyNumberFormat="1" applyFont="1" applyFill="1" applyAlignment="1">
      <alignment vertical="top"/>
    </xf>
    <xf numFmtId="167" fontId="2" fillId="0" borderId="1" xfId="1" applyNumberFormat="1" applyFont="1" applyFill="1" applyBorder="1" applyAlignment="1">
      <alignment vertical="top"/>
    </xf>
    <xf numFmtId="167" fontId="2" fillId="0" borderId="7" xfId="1" applyNumberFormat="1" applyFont="1" applyFill="1" applyBorder="1" applyAlignment="1">
      <alignment vertical="top"/>
    </xf>
    <xf numFmtId="0" fontId="8" fillId="0" borderId="0" xfId="5" applyFont="1"/>
    <xf numFmtId="0" fontId="9" fillId="0" borderId="0" xfId="5" applyFont="1" applyAlignment="1">
      <alignment horizontal="left"/>
    </xf>
    <xf numFmtId="167" fontId="9" fillId="0" borderId="0" xfId="5" applyNumberFormat="1" applyFont="1" applyAlignment="1">
      <alignment vertical="center"/>
    </xf>
    <xf numFmtId="167" fontId="9" fillId="0" borderId="0" xfId="5" applyNumberFormat="1" applyFont="1" applyAlignment="1">
      <alignment horizontal="right" vertical="center"/>
    </xf>
    <xf numFmtId="0" fontId="9" fillId="0" borderId="0" xfId="5" applyFont="1"/>
    <xf numFmtId="15" fontId="5" fillId="0" borderId="0" xfId="5" applyNumberFormat="1" applyAlignment="1">
      <alignment horizontal="left"/>
    </xf>
    <xf numFmtId="0" fontId="5" fillId="0" borderId="0" xfId="5" applyAlignment="1">
      <alignment horizontal="left"/>
    </xf>
    <xf numFmtId="167" fontId="5" fillId="0" borderId="0" xfId="5" applyNumberFormat="1" applyAlignment="1">
      <alignment vertical="center"/>
    </xf>
    <xf numFmtId="167" fontId="5" fillId="0" borderId="0" xfId="5" applyNumberFormat="1" applyAlignment="1">
      <alignment horizontal="right" vertical="center"/>
    </xf>
    <xf numFmtId="168" fontId="5" fillId="0" borderId="0" xfId="5" applyNumberFormat="1" applyAlignment="1">
      <alignment horizontal="left" vertical="center"/>
    </xf>
    <xf numFmtId="0" fontId="5" fillId="0" borderId="0" xfId="5" applyAlignment="1">
      <alignment horizontal="left" vertical="center"/>
    </xf>
    <xf numFmtId="167" fontId="5" fillId="0" borderId="0" xfId="5" applyNumberFormat="1"/>
    <xf numFmtId="14" fontId="5" fillId="0" borderId="0" xfId="5" applyNumberFormat="1" applyAlignment="1">
      <alignment horizontal="left"/>
    </xf>
    <xf numFmtId="0" fontId="11" fillId="0" borderId="0" xfId="5" applyFont="1" applyAlignment="1">
      <alignment horizontal="left"/>
    </xf>
    <xf numFmtId="0" fontId="10" fillId="0" borderId="0" xfId="5" applyFont="1"/>
    <xf numFmtId="14" fontId="5" fillId="0" borderId="0" xfId="5" applyNumberFormat="1"/>
    <xf numFmtId="167" fontId="2" fillId="0" borderId="2" xfId="1" applyNumberFormat="1" applyFont="1" applyBorder="1" applyAlignment="1">
      <alignment vertical="top"/>
    </xf>
    <xf numFmtId="167" fontId="2" fillId="0" borderId="2" xfId="1" applyNumberFormat="1" applyFont="1" applyFill="1" applyBorder="1" applyAlignment="1">
      <alignment vertical="top"/>
    </xf>
    <xf numFmtId="0" fontId="0" fillId="0" borderId="0" xfId="0" applyAlignment="1">
      <alignment horizontal="left" vertical="top"/>
    </xf>
    <xf numFmtId="1" fontId="3" fillId="0" borderId="0" xfId="0" applyNumberFormat="1" applyFont="1" applyAlignment="1">
      <alignment horizontal="left"/>
    </xf>
    <xf numFmtId="14" fontId="4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3" applyFont="1"/>
    <xf numFmtId="43" fontId="5" fillId="0" borderId="0" xfId="4" applyFont="1" applyProtection="1">
      <protection locked="0"/>
    </xf>
    <xf numFmtId="15" fontId="0" fillId="0" borderId="0" xfId="0" applyNumberFormat="1" applyAlignment="1">
      <alignment horizontal="left"/>
    </xf>
  </cellXfs>
  <cellStyles count="7">
    <cellStyle name="Comma" xfId="1" builtinId="3"/>
    <cellStyle name="Comma 2" xfId="4" xr:uid="{5E5E7A7F-933A-4213-9886-206578C22E5C}"/>
    <cellStyle name="Currency" xfId="2" builtinId="4"/>
    <cellStyle name="Normal" xfId="0" builtinId="0"/>
    <cellStyle name="Normal 2" xfId="3" xr:uid="{041A4120-9E35-413B-8386-8EB1BD4FCA70}"/>
    <cellStyle name="Normal 2 2" xfId="5" xr:uid="{AFFAB505-EFFD-4950-B2D4-E5339219885F}"/>
    <cellStyle name="Percent 2" xfId="6" xr:uid="{078FEA31-46BC-4AC9-A2C1-4ACF4512E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\2016%20-%2017\FINAL%20ACCOUNTS\Final%20accounts%20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 &amp; Inc"/>
      <sheetName val="JOURNALS"/>
      <sheetName val="PAYROLL RECONCILIATION"/>
      <sheetName val="DEBTORS &amp; PIA"/>
      <sheetName val="VAT Analysis"/>
      <sheetName val="VAT claim"/>
      <sheetName val="Unpaid invoices"/>
      <sheetName val="CREDITORS &amp; RIA"/>
      <sheetName val="Civic Hall deposits"/>
      <sheetName val="Bank accounts"/>
      <sheetName val="Current bank rec"/>
      <sheetName val="Reserve bank rec"/>
      <sheetName val="PWLB LOAN"/>
      <sheetName val="Balance sheet workings"/>
      <sheetName val="BALANCE SHEET"/>
      <sheetName val="EARMARKED RESERVES"/>
      <sheetName val="Cemetery reserve"/>
      <sheetName val="Asset register"/>
      <sheetName val="Asset purchases"/>
      <sheetName val="Return"/>
      <sheetName val="Explanations"/>
      <sheetName val="reconciliation"/>
      <sheetName val="SUMMARY I&amp;E"/>
      <sheetName val="Fin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B5">
            <v>42464</v>
          </cell>
        </row>
        <row r="9">
          <cell r="B9">
            <v>42528</v>
          </cell>
        </row>
        <row r="10">
          <cell r="B10">
            <v>42535</v>
          </cell>
        </row>
        <row r="11">
          <cell r="B11">
            <v>42647</v>
          </cell>
        </row>
        <row r="13">
          <cell r="B13">
            <v>42675</v>
          </cell>
        </row>
        <row r="14">
          <cell r="B14">
            <v>42683</v>
          </cell>
        </row>
        <row r="15">
          <cell r="B15">
            <v>42682</v>
          </cell>
        </row>
        <row r="16">
          <cell r="B16">
            <v>42705</v>
          </cell>
        </row>
        <row r="19">
          <cell r="B19">
            <v>42761</v>
          </cell>
        </row>
      </sheetData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tabSelected="1" topLeftCell="E1" workbookViewId="0">
      <selection activeCell="R42" sqref="R42"/>
    </sheetView>
  </sheetViews>
  <sheetFormatPr defaultColWidth="9.109375" defaultRowHeight="14.4" x14ac:dyDescent="0.3"/>
  <cols>
    <col min="1" max="1" width="16.5546875" style="4" hidden="1" customWidth="1"/>
    <col min="2" max="2" width="0" style="4" hidden="1" customWidth="1"/>
    <col min="3" max="4" width="5.6640625" style="4" hidden="1" customWidth="1"/>
    <col min="5" max="5" width="5.6640625" style="4" customWidth="1"/>
    <col min="6" max="6" width="30.6640625" style="4" customWidth="1"/>
    <col min="7" max="13" width="13.6640625" style="4" customWidth="1"/>
    <col min="14" max="14" width="21.5546875" style="4" hidden="1" customWidth="1"/>
    <col min="15" max="15" width="12.77734375" style="4" hidden="1" customWidth="1"/>
    <col min="16" max="16" width="44.5546875" style="48" hidden="1" customWidth="1"/>
    <col min="17" max="17" width="10.88671875" style="4" bestFit="1" customWidth="1"/>
    <col min="18" max="16384" width="9.109375" style="4"/>
  </cols>
  <sheetData>
    <row r="1" spans="1:16" ht="15" thickBot="1" x14ac:dyDescent="0.35">
      <c r="D1" s="47"/>
      <c r="E1" s="47" t="s">
        <v>485</v>
      </c>
      <c r="H1" s="88" t="s">
        <v>446</v>
      </c>
    </row>
    <row r="2" spans="1:16" ht="15" customHeight="1" thickBot="1" x14ac:dyDescent="0.35">
      <c r="N2" s="99" t="s">
        <v>249</v>
      </c>
      <c r="O2" s="100"/>
      <c r="P2" s="101"/>
    </row>
    <row r="3" spans="1:16" ht="43.2" x14ac:dyDescent="0.3">
      <c r="A3" s="39" t="s">
        <v>317</v>
      </c>
      <c r="B3" s="37" t="s">
        <v>316</v>
      </c>
      <c r="G3" s="16" t="s">
        <v>66</v>
      </c>
      <c r="H3" s="16" t="s">
        <v>67</v>
      </c>
      <c r="I3" s="16" t="s">
        <v>68</v>
      </c>
      <c r="J3" s="16" t="s">
        <v>69</v>
      </c>
      <c r="N3" s="54" t="s">
        <v>96</v>
      </c>
      <c r="O3" s="49"/>
      <c r="P3" s="55"/>
    </row>
    <row r="4" spans="1:16" x14ac:dyDescent="0.3">
      <c r="G4" s="3" t="s">
        <v>0</v>
      </c>
      <c r="H4" s="3" t="s">
        <v>0</v>
      </c>
      <c r="I4" s="3" t="s">
        <v>0</v>
      </c>
      <c r="J4" s="3" t="s">
        <v>0</v>
      </c>
      <c r="N4" s="56" t="s">
        <v>0</v>
      </c>
      <c r="P4" s="55"/>
    </row>
    <row r="5" spans="1:16" x14ac:dyDescent="0.3">
      <c r="A5" s="4" t="s">
        <v>5</v>
      </c>
      <c r="B5" s="4">
        <v>2083</v>
      </c>
      <c r="E5" s="47" t="s">
        <v>108</v>
      </c>
      <c r="G5" s="51"/>
      <c r="H5" s="51"/>
      <c r="I5" s="51"/>
      <c r="J5" s="102"/>
      <c r="N5" s="58"/>
      <c r="P5" s="55"/>
    </row>
    <row r="6" spans="1:16" x14ac:dyDescent="0.3">
      <c r="A6" s="4" t="s">
        <v>318</v>
      </c>
      <c r="B6" s="4">
        <v>34</v>
      </c>
      <c r="F6" s="4" t="s">
        <v>224</v>
      </c>
      <c r="G6" s="51">
        <f>'LAND &amp; BUILDINGS'!F80</f>
        <v>0</v>
      </c>
      <c r="H6" s="51">
        <f>'LAND &amp; BUILDINGS'!G80</f>
        <v>0</v>
      </c>
      <c r="I6" s="51">
        <f>'LAND &amp; BUILDINGS'!H80</f>
        <v>0</v>
      </c>
      <c r="J6" s="102">
        <f>'LAND &amp; BUILDINGS'!I80</f>
        <v>0</v>
      </c>
      <c r="N6" s="59">
        <v>832.24</v>
      </c>
      <c r="O6" s="4" t="s">
        <v>98</v>
      </c>
      <c r="P6" s="55" t="s">
        <v>229</v>
      </c>
    </row>
    <row r="7" spans="1:16" x14ac:dyDescent="0.3">
      <c r="A7" s="4" t="s">
        <v>72</v>
      </c>
      <c r="B7" s="4">
        <v>35</v>
      </c>
      <c r="F7" s="4" t="s">
        <v>225</v>
      </c>
      <c r="G7" s="51">
        <f>'LAND &amp; BUILDINGS'!F86</f>
        <v>9627.27</v>
      </c>
      <c r="H7" s="51">
        <f>'LAND &amp; BUILDINGS'!G86</f>
        <v>0</v>
      </c>
      <c r="I7" s="51">
        <f>'LAND &amp; BUILDINGS'!H86</f>
        <v>0</v>
      </c>
      <c r="J7" s="102">
        <f>'LAND &amp; BUILDINGS'!I86</f>
        <v>9627.27</v>
      </c>
      <c r="N7" s="59">
        <v>7339.64</v>
      </c>
      <c r="O7" s="4" t="s">
        <v>98</v>
      </c>
      <c r="P7" s="55" t="s">
        <v>64</v>
      </c>
    </row>
    <row r="8" spans="1:16" x14ac:dyDescent="0.3">
      <c r="A8" s="4" t="s">
        <v>73</v>
      </c>
      <c r="B8" s="4">
        <v>16</v>
      </c>
      <c r="F8" s="4" t="s">
        <v>226</v>
      </c>
      <c r="G8" s="51">
        <f>G9-G6-G7</f>
        <v>2172944.62</v>
      </c>
      <c r="H8" s="51">
        <f t="shared" ref="H8:J8" si="0">H9-H6-H7</f>
        <v>44493.380000000005</v>
      </c>
      <c r="I8" s="51">
        <f t="shared" si="0"/>
        <v>0</v>
      </c>
      <c r="J8" s="102">
        <f t="shared" si="0"/>
        <v>2217438</v>
      </c>
      <c r="N8" s="60">
        <v>2052084.53</v>
      </c>
      <c r="O8" s="4" t="s">
        <v>97</v>
      </c>
      <c r="P8" s="55" t="s">
        <v>230</v>
      </c>
    </row>
    <row r="9" spans="1:16" ht="15" thickBot="1" x14ac:dyDescent="0.35">
      <c r="B9" s="74">
        <f>SUM(B5:B8)</f>
        <v>2168</v>
      </c>
      <c r="G9" s="52">
        <f>'LAND &amp; BUILDINGS'!F105</f>
        <v>2182571.89</v>
      </c>
      <c r="H9" s="52">
        <f>'LAND &amp; BUILDINGS'!G105</f>
        <v>44493.380000000005</v>
      </c>
      <c r="I9" s="52">
        <f>'LAND &amp; BUILDINGS'!H105</f>
        <v>0</v>
      </c>
      <c r="J9" s="103">
        <f>'LAND &amp; BUILDINGS'!I105</f>
        <v>2227065.27</v>
      </c>
      <c r="N9" s="61">
        <f>SUM(N6:N8)</f>
        <v>2060256.41</v>
      </c>
      <c r="P9" s="55"/>
    </row>
    <row r="10" spans="1:16" x14ac:dyDescent="0.3">
      <c r="G10" s="51"/>
      <c r="H10" s="51"/>
      <c r="I10" s="51"/>
      <c r="J10" s="102"/>
      <c r="N10" s="58"/>
      <c r="P10" s="55"/>
    </row>
    <row r="11" spans="1:16" ht="20.25" customHeight="1" thickBot="1" x14ac:dyDescent="0.35">
      <c r="A11" s="4" t="s">
        <v>319</v>
      </c>
      <c r="B11" s="4">
        <v>31</v>
      </c>
      <c r="E11" s="47" t="s">
        <v>201</v>
      </c>
      <c r="G11" s="53">
        <f>'FIXTURES &amp; FITTINGS'!F20</f>
        <v>96748.55</v>
      </c>
      <c r="H11" s="53">
        <f>'FIXTURES &amp; FITTINGS'!G20</f>
        <v>23744</v>
      </c>
      <c r="I11" s="53">
        <f>'FIXTURES &amp; FITTINGS'!H20</f>
        <v>0</v>
      </c>
      <c r="J11" s="104">
        <f>'FIXTURES &amp; FITTINGS'!I20</f>
        <v>120492.55</v>
      </c>
      <c r="N11" s="62">
        <v>97502.23</v>
      </c>
      <c r="O11" s="4" t="s">
        <v>217</v>
      </c>
      <c r="P11" s="55" t="s">
        <v>231</v>
      </c>
    </row>
    <row r="12" spans="1:16" x14ac:dyDescent="0.3">
      <c r="A12" s="4" t="s">
        <v>327</v>
      </c>
      <c r="B12" s="4">
        <v>60</v>
      </c>
      <c r="G12" s="51"/>
      <c r="H12" s="51"/>
      <c r="I12" s="51"/>
      <c r="J12" s="51"/>
      <c r="N12" s="63"/>
      <c r="P12" s="55"/>
    </row>
    <row r="13" spans="1:16" x14ac:dyDescent="0.3">
      <c r="B13" s="76">
        <f>SUM(B11:B12)</f>
        <v>91</v>
      </c>
      <c r="E13" s="47" t="s">
        <v>109</v>
      </c>
      <c r="G13" s="51"/>
      <c r="H13" s="51"/>
      <c r="I13" s="51"/>
      <c r="J13" s="51"/>
      <c r="N13" s="63"/>
      <c r="P13" s="55"/>
    </row>
    <row r="14" spans="1:16" ht="28.8" x14ac:dyDescent="0.3">
      <c r="F14" s="4" t="s">
        <v>193</v>
      </c>
      <c r="G14" s="51">
        <f>EQUIPMENT!F87</f>
        <v>4980.63</v>
      </c>
      <c r="H14" s="51">
        <f>EQUIPMENT!G87</f>
        <v>0</v>
      </c>
      <c r="I14" s="51">
        <f>EQUIPMENT!H87</f>
        <v>0</v>
      </c>
      <c r="J14" s="51">
        <f>SUM(G14:I14)</f>
        <v>4980.63</v>
      </c>
      <c r="N14" s="63">
        <v>2601.7800000000002</v>
      </c>
      <c r="O14" s="4" t="s">
        <v>218</v>
      </c>
      <c r="P14" s="55" t="s">
        <v>232</v>
      </c>
    </row>
    <row r="15" spans="1:16" x14ac:dyDescent="0.3">
      <c r="G15" s="51"/>
      <c r="H15" s="51"/>
      <c r="I15" s="51"/>
      <c r="J15" s="51">
        <f t="shared" ref="J15:J18" si="1">SUM(G15:I15)</f>
        <v>0</v>
      </c>
      <c r="N15" s="63">
        <v>412</v>
      </c>
      <c r="O15" s="4" t="s">
        <v>98</v>
      </c>
      <c r="P15" s="55" t="s">
        <v>2</v>
      </c>
    </row>
    <row r="16" spans="1:16" x14ac:dyDescent="0.3">
      <c r="F16" s="4" t="s">
        <v>197</v>
      </c>
      <c r="G16" s="51">
        <f>EQUIPMENT!F150</f>
        <v>3208.52</v>
      </c>
      <c r="H16" s="51">
        <f>EQUIPMENT!G150</f>
        <v>0</v>
      </c>
      <c r="I16" s="51">
        <f>EQUIPMENT!H150</f>
        <v>0</v>
      </c>
      <c r="J16" s="51">
        <f t="shared" si="1"/>
        <v>3208.52</v>
      </c>
      <c r="N16" s="63">
        <v>106.1</v>
      </c>
      <c r="O16" s="4" t="s">
        <v>220</v>
      </c>
      <c r="P16" s="55" t="s">
        <v>233</v>
      </c>
    </row>
    <row r="17" spans="1:16" x14ac:dyDescent="0.3">
      <c r="G17" s="51"/>
      <c r="H17" s="51"/>
      <c r="I17" s="51"/>
      <c r="J17" s="51">
        <f t="shared" si="1"/>
        <v>0</v>
      </c>
      <c r="N17" s="63">
        <v>2058.59</v>
      </c>
      <c r="O17" s="4" t="s">
        <v>98</v>
      </c>
      <c r="P17" s="55" t="s">
        <v>234</v>
      </c>
    </row>
    <row r="18" spans="1:16" x14ac:dyDescent="0.3">
      <c r="A18" s="4" t="s">
        <v>320</v>
      </c>
      <c r="B18" s="4">
        <v>17</v>
      </c>
      <c r="F18" s="4" t="s">
        <v>227</v>
      </c>
      <c r="G18" s="51">
        <f>G19-G14-G15-G16-G17</f>
        <v>86675.37</v>
      </c>
      <c r="H18" s="51">
        <f t="shared" ref="H18:I18" si="2">H19-H14-H15-H16-H17</f>
        <v>16746.57</v>
      </c>
      <c r="I18" s="51">
        <f t="shared" si="2"/>
        <v>0</v>
      </c>
      <c r="J18" s="51">
        <f t="shared" si="1"/>
        <v>103421.94</v>
      </c>
      <c r="N18" s="63"/>
      <c r="P18" s="55"/>
    </row>
    <row r="19" spans="1:16" ht="15" thickBot="1" x14ac:dyDescent="0.35">
      <c r="A19" s="4" t="s">
        <v>321</v>
      </c>
      <c r="B19" s="4">
        <v>15</v>
      </c>
      <c r="G19" s="52">
        <f>EQUIPMENT!F159</f>
        <v>94864.52</v>
      </c>
      <c r="H19" s="52">
        <f>EQUIPMENT!G159</f>
        <v>16746.57</v>
      </c>
      <c r="I19" s="52">
        <f>EQUIPMENT!H159</f>
        <v>0</v>
      </c>
      <c r="J19" s="52">
        <f>EQUIPMENT!I159</f>
        <v>111611.09000000001</v>
      </c>
      <c r="N19" s="61">
        <f>SUM(N14:N18)</f>
        <v>5178.47</v>
      </c>
      <c r="P19" s="55"/>
    </row>
    <row r="20" spans="1:16" x14ac:dyDescent="0.3">
      <c r="A20" s="4" t="s">
        <v>322</v>
      </c>
      <c r="B20" s="4">
        <v>12</v>
      </c>
      <c r="G20" s="51"/>
      <c r="H20" s="51"/>
      <c r="I20" s="51"/>
      <c r="J20" s="51"/>
      <c r="N20" s="63"/>
      <c r="P20" s="55"/>
    </row>
    <row r="21" spans="1:16" x14ac:dyDescent="0.3">
      <c r="A21" s="4" t="s">
        <v>324</v>
      </c>
      <c r="B21" s="4">
        <v>12</v>
      </c>
      <c r="E21" s="47" t="s">
        <v>1</v>
      </c>
      <c r="G21" s="51">
        <f>'CIVIC REGALIA'!F13</f>
        <v>12729.68</v>
      </c>
      <c r="H21" s="51">
        <f>'CIVIC REGALIA'!G13</f>
        <v>0</v>
      </c>
      <c r="I21" s="51">
        <f>'CIVIC REGALIA'!H13</f>
        <v>0</v>
      </c>
      <c r="J21" s="51">
        <f>'CIVIC REGALIA'!I13</f>
        <v>12729.68</v>
      </c>
      <c r="N21" s="63">
        <v>5296.26</v>
      </c>
      <c r="O21" s="4" t="s">
        <v>219</v>
      </c>
      <c r="P21" s="55" t="s">
        <v>235</v>
      </c>
    </row>
    <row r="22" spans="1:16" x14ac:dyDescent="0.3">
      <c r="A22" s="4" t="s">
        <v>323</v>
      </c>
      <c r="B22" s="4">
        <v>9</v>
      </c>
      <c r="G22" s="51"/>
      <c r="H22" s="51"/>
      <c r="I22" s="51"/>
      <c r="J22" s="51"/>
      <c r="N22" s="63">
        <v>520.15</v>
      </c>
      <c r="O22" s="4" t="s">
        <v>98</v>
      </c>
      <c r="P22" s="55" t="s">
        <v>236</v>
      </c>
    </row>
    <row r="23" spans="1:16" x14ac:dyDescent="0.3">
      <c r="A23" s="4" t="s">
        <v>326</v>
      </c>
      <c r="B23" s="4">
        <v>7</v>
      </c>
      <c r="G23" s="51"/>
      <c r="H23" s="51"/>
      <c r="I23" s="51"/>
      <c r="J23" s="51"/>
      <c r="N23" s="63">
        <v>520.15</v>
      </c>
      <c r="O23" s="4" t="s">
        <v>98</v>
      </c>
      <c r="P23" s="55" t="s">
        <v>237</v>
      </c>
    </row>
    <row r="24" spans="1:16" x14ac:dyDescent="0.3">
      <c r="A24" s="4" t="s">
        <v>325</v>
      </c>
      <c r="B24" s="4">
        <v>3</v>
      </c>
      <c r="G24" s="51"/>
      <c r="H24" s="51"/>
      <c r="I24" s="51"/>
      <c r="J24" s="51"/>
      <c r="N24" s="63">
        <v>520.15</v>
      </c>
      <c r="O24" s="4" t="s">
        <v>98</v>
      </c>
      <c r="P24" s="55" t="s">
        <v>3</v>
      </c>
    </row>
    <row r="25" spans="1:16" x14ac:dyDescent="0.3">
      <c r="B25" s="75">
        <f>SUM(B18:B24)</f>
        <v>75</v>
      </c>
      <c r="G25" s="51"/>
      <c r="H25" s="51"/>
      <c r="I25" s="51"/>
      <c r="J25" s="51"/>
      <c r="N25" s="63">
        <v>6254.86</v>
      </c>
      <c r="O25" s="4" t="s">
        <v>98</v>
      </c>
      <c r="P25" s="55" t="s">
        <v>238</v>
      </c>
    </row>
    <row r="26" spans="1:16" ht="15" thickBot="1" x14ac:dyDescent="0.35">
      <c r="G26" s="52">
        <f>SUM(G21:G25)</f>
        <v>12729.68</v>
      </c>
      <c r="H26" s="52">
        <f t="shared" ref="H26:J26" si="3">SUM(H21:H25)</f>
        <v>0</v>
      </c>
      <c r="I26" s="52">
        <f t="shared" si="3"/>
        <v>0</v>
      </c>
      <c r="J26" s="52">
        <f t="shared" si="3"/>
        <v>12729.68</v>
      </c>
      <c r="N26" s="61">
        <f>SUM(N21:N25)</f>
        <v>13111.57</v>
      </c>
      <c r="P26" s="55"/>
    </row>
    <row r="27" spans="1:16" x14ac:dyDescent="0.3">
      <c r="G27" s="51"/>
      <c r="H27" s="51"/>
      <c r="I27" s="51"/>
      <c r="J27" s="51"/>
      <c r="N27" s="63"/>
      <c r="P27" s="55"/>
    </row>
    <row r="28" spans="1:16" x14ac:dyDescent="0.3">
      <c r="E28" s="47" t="s">
        <v>99</v>
      </c>
      <c r="G28" s="51">
        <f>'COMMUNITY ASSETS'!F21</f>
        <v>6</v>
      </c>
      <c r="H28" s="51">
        <f>'COMMUNITY ASSETS'!G21</f>
        <v>2200</v>
      </c>
      <c r="I28" s="51">
        <f>'COMMUNITY ASSETS'!H21</f>
        <v>0</v>
      </c>
      <c r="J28" s="51">
        <f>'COMMUNITY ASSETS'!I21</f>
        <v>2206</v>
      </c>
      <c r="N28" s="63">
        <v>2916.96</v>
      </c>
      <c r="O28" s="4" t="s">
        <v>98</v>
      </c>
      <c r="P28" s="55" t="s">
        <v>223</v>
      </c>
    </row>
    <row r="29" spans="1:16" x14ac:dyDescent="0.3">
      <c r="G29" s="51"/>
      <c r="H29" s="51"/>
      <c r="I29" s="51"/>
      <c r="J29" s="51"/>
      <c r="N29" s="63">
        <v>1017.57</v>
      </c>
      <c r="O29" s="4" t="s">
        <v>98</v>
      </c>
      <c r="P29" s="55" t="s">
        <v>222</v>
      </c>
    </row>
    <row r="30" spans="1:16" ht="15" thickBot="1" x14ac:dyDescent="0.35">
      <c r="G30" s="52">
        <f>SUM(G28:G29)</f>
        <v>6</v>
      </c>
      <c r="H30" s="52">
        <f t="shared" ref="H30:J30" si="4">SUM(H28:H29)</f>
        <v>2200</v>
      </c>
      <c r="I30" s="52">
        <f t="shared" si="4"/>
        <v>0</v>
      </c>
      <c r="J30" s="52">
        <f t="shared" si="4"/>
        <v>2206</v>
      </c>
      <c r="N30" s="61">
        <f>SUM(N28:N29)</f>
        <v>3934.53</v>
      </c>
      <c r="P30" s="55"/>
    </row>
    <row r="31" spans="1:16" x14ac:dyDescent="0.3">
      <c r="G31" s="51"/>
      <c r="H31" s="51"/>
      <c r="I31" s="51"/>
      <c r="J31" s="51"/>
      <c r="N31" s="57"/>
      <c r="P31" s="55"/>
    </row>
    <row r="32" spans="1:16" x14ac:dyDescent="0.3">
      <c r="G32" s="51"/>
      <c r="H32" s="51"/>
      <c r="I32" s="51"/>
      <c r="J32" s="51"/>
      <c r="N32" s="57"/>
      <c r="P32" s="55"/>
    </row>
    <row r="33" spans="5:16" ht="15" thickBot="1" x14ac:dyDescent="0.35">
      <c r="E33" s="47" t="s">
        <v>228</v>
      </c>
      <c r="G33" s="121">
        <f>G9+G11+G19+G26+G30</f>
        <v>2386920.64</v>
      </c>
      <c r="H33" s="122">
        <f t="shared" ref="H33:J33" si="5">H9+H11+H19+H26+H30</f>
        <v>87183.950000000012</v>
      </c>
      <c r="I33" s="121">
        <f t="shared" si="5"/>
        <v>0</v>
      </c>
      <c r="J33" s="121">
        <f t="shared" si="5"/>
        <v>2474104.59</v>
      </c>
      <c r="N33" s="62">
        <f>N9+N11+N19+N26+N30</f>
        <v>2179983.21</v>
      </c>
      <c r="O33" s="64"/>
      <c r="P33" s="65"/>
    </row>
    <row r="34" spans="5:16" ht="15" thickTop="1" x14ac:dyDescent="0.3">
      <c r="G34" s="51"/>
      <c r="H34" s="51"/>
      <c r="I34" s="51"/>
      <c r="J34" s="51"/>
      <c r="N34" s="50"/>
    </row>
    <row r="36" spans="5:16" x14ac:dyDescent="0.3">
      <c r="F36" s="47" t="s">
        <v>480</v>
      </c>
    </row>
    <row r="37" spans="5:16" x14ac:dyDescent="0.3">
      <c r="F37" s="47" t="s">
        <v>456</v>
      </c>
    </row>
    <row r="38" spans="5:16" x14ac:dyDescent="0.3">
      <c r="G38" s="47" t="s">
        <v>66</v>
      </c>
      <c r="H38" s="47" t="s">
        <v>67</v>
      </c>
      <c r="I38" s="47" t="s">
        <v>68</v>
      </c>
      <c r="J38" s="47" t="s">
        <v>69</v>
      </c>
      <c r="K38" s="47" t="s">
        <v>452</v>
      </c>
      <c r="L38" s="47" t="s">
        <v>455</v>
      </c>
      <c r="M38" s="47"/>
    </row>
    <row r="39" spans="5:16" x14ac:dyDescent="0.3">
      <c r="G39" s="47" t="s">
        <v>458</v>
      </c>
      <c r="H39" s="47"/>
      <c r="I39" s="47"/>
      <c r="J39" s="47" t="s">
        <v>457</v>
      </c>
      <c r="K39" s="47"/>
      <c r="L39" s="47"/>
      <c r="M39" s="47"/>
    </row>
    <row r="40" spans="5:16" x14ac:dyDescent="0.3">
      <c r="F40" s="4" t="s">
        <v>376</v>
      </c>
      <c r="G40" s="89">
        <v>2182571.89</v>
      </c>
      <c r="H40" s="89">
        <v>44493.380000000005</v>
      </c>
      <c r="I40" s="89"/>
      <c r="J40" s="89">
        <f>G40+H40-I40</f>
        <v>2227065.27</v>
      </c>
      <c r="K40" s="89">
        <f>'LAND &amp; BUILDINGS'!I105</f>
        <v>2227065.27</v>
      </c>
      <c r="L40" s="89">
        <f>J40-K40</f>
        <v>0</v>
      </c>
      <c r="M40" s="89"/>
    </row>
    <row r="41" spans="5:16" x14ac:dyDescent="0.3">
      <c r="F41" s="4" t="s">
        <v>377</v>
      </c>
      <c r="G41" s="89">
        <v>96748.55</v>
      </c>
      <c r="H41" s="89">
        <v>23744</v>
      </c>
      <c r="I41" s="89"/>
      <c r="J41" s="89">
        <f t="shared" ref="J41:J44" si="6">G41+H41-I41</f>
        <v>120492.55</v>
      </c>
      <c r="K41" s="89">
        <f>'FIXTURES &amp; FITTINGS'!I20</f>
        <v>120492.55</v>
      </c>
      <c r="L41" s="89">
        <f>J41-K41</f>
        <v>0</v>
      </c>
      <c r="M41" s="89"/>
    </row>
    <row r="42" spans="5:16" x14ac:dyDescent="0.3">
      <c r="F42" s="4" t="s">
        <v>375</v>
      </c>
      <c r="G42" s="89">
        <v>94864.52</v>
      </c>
      <c r="H42" s="89">
        <v>16746.57</v>
      </c>
      <c r="I42" s="89"/>
      <c r="J42" s="89">
        <f t="shared" si="6"/>
        <v>111611.09</v>
      </c>
      <c r="K42" s="89">
        <f>EQUIPMENT!I159</f>
        <v>111611.09000000001</v>
      </c>
      <c r="L42" s="89">
        <f>J42-K42</f>
        <v>0</v>
      </c>
      <c r="M42" s="89"/>
    </row>
    <row r="43" spans="5:16" x14ac:dyDescent="0.3">
      <c r="F43" s="4" t="s">
        <v>448</v>
      </c>
      <c r="G43" s="89">
        <v>12729.68</v>
      </c>
      <c r="H43" s="89"/>
      <c r="I43" s="89"/>
      <c r="J43" s="89">
        <f t="shared" si="6"/>
        <v>12729.68</v>
      </c>
      <c r="K43" s="89">
        <f>'CIVIC REGALIA'!I13</f>
        <v>12729.68</v>
      </c>
      <c r="L43" s="89">
        <f>J43-K43</f>
        <v>0</v>
      </c>
      <c r="M43" s="89"/>
    </row>
    <row r="44" spans="5:16" x14ac:dyDescent="0.3">
      <c r="F44" s="4" t="s">
        <v>447</v>
      </c>
      <c r="G44" s="89">
        <v>6</v>
      </c>
      <c r="H44" s="89">
        <v>2200</v>
      </c>
      <c r="I44" s="89"/>
      <c r="J44" s="89">
        <f t="shared" si="6"/>
        <v>2206</v>
      </c>
      <c r="K44" s="89">
        <f>'COMMUNITY ASSETS'!I21</f>
        <v>2206</v>
      </c>
      <c r="L44" s="89">
        <f>J44-K44</f>
        <v>0</v>
      </c>
      <c r="M44" s="89"/>
    </row>
    <row r="45" spans="5:16" x14ac:dyDescent="0.3">
      <c r="G45" s="90">
        <f>SUM(G40:G44)</f>
        <v>2386920.64</v>
      </c>
      <c r="H45" s="90">
        <f>SUM(H40:H44)</f>
        <v>87183.950000000012</v>
      </c>
      <c r="I45" s="90">
        <f t="shared" ref="I45:J45" si="7">SUM(I40:I44)</f>
        <v>0</v>
      </c>
      <c r="J45" s="90">
        <f t="shared" si="7"/>
        <v>2474104.59</v>
      </c>
      <c r="K45" s="90">
        <f>SUM(K40:K44)</f>
        <v>2474104.59</v>
      </c>
      <c r="L45" s="90">
        <f>SUM(L40:L44)</f>
        <v>0</v>
      </c>
      <c r="M45" s="90"/>
    </row>
    <row r="46" spans="5:16" x14ac:dyDescent="0.3">
      <c r="G46" s="89">
        <v>2386920.64</v>
      </c>
    </row>
    <row r="48" spans="5:16" x14ac:dyDescent="0.3">
      <c r="G48" s="4" t="s">
        <v>449</v>
      </c>
      <c r="H48" s="89">
        <v>87183.950000000012</v>
      </c>
    </row>
    <row r="50" spans="16:16" x14ac:dyDescent="0.3">
      <c r="P50" s="4"/>
    </row>
    <row r="51" spans="16:16" x14ac:dyDescent="0.3">
      <c r="P51" s="4"/>
    </row>
    <row r="52" spans="16:16" x14ac:dyDescent="0.3">
      <c r="P52" s="4"/>
    </row>
    <row r="53" spans="16:16" x14ac:dyDescent="0.3">
      <c r="P53" s="4"/>
    </row>
    <row r="54" spans="16:16" x14ac:dyDescent="0.3">
      <c r="P54" s="4"/>
    </row>
    <row r="55" spans="16:16" x14ac:dyDescent="0.3">
      <c r="P55" s="4"/>
    </row>
    <row r="56" spans="16:16" x14ac:dyDescent="0.3">
      <c r="P56" s="4"/>
    </row>
    <row r="57" spans="16:16" x14ac:dyDescent="0.3">
      <c r="P57" s="4"/>
    </row>
    <row r="58" spans="16:16" x14ac:dyDescent="0.3">
      <c r="P58" s="4"/>
    </row>
    <row r="59" spans="16:16" x14ac:dyDescent="0.3">
      <c r="P59" s="4"/>
    </row>
    <row r="60" spans="16:16" x14ac:dyDescent="0.3">
      <c r="P60" s="4"/>
    </row>
  </sheetData>
  <pageMargins left="0.19685039370078741" right="0.19685039370078741" top="0.39370078740157483" bottom="0.19685039370078741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10"/>
  <sheetViews>
    <sheetView workbookViewId="0">
      <pane xSplit="2" ySplit="3" topLeftCell="C55" activePane="bottomRight" state="frozen"/>
      <selection pane="topRight" activeCell="C1" sqref="C1"/>
      <selection pane="bottomLeft" activeCell="A7" sqref="A7"/>
      <selection pane="bottomRight" activeCell="C66" sqref="C66"/>
    </sheetView>
  </sheetViews>
  <sheetFormatPr defaultRowHeight="14.4" x14ac:dyDescent="0.3"/>
  <cols>
    <col min="1" max="1" width="6.6640625" style="2" customWidth="1"/>
    <col min="2" max="2" width="16.6640625" style="2" customWidth="1"/>
    <col min="3" max="3" width="13.33203125" style="123" bestFit="1" customWidth="1"/>
    <col min="4" max="4" width="31.5546875" bestFit="1" customWidth="1"/>
    <col min="5" max="5" width="34.88671875" bestFit="1" customWidth="1"/>
    <col min="6" max="9" width="13.6640625" customWidth="1"/>
    <col min="10" max="10" width="21" bestFit="1" customWidth="1"/>
    <col min="14" max="15" width="10.6640625" bestFit="1" customWidth="1"/>
  </cols>
  <sheetData>
    <row r="1" spans="1:12" s="6" customFormat="1" ht="15.75" customHeight="1" thickBot="1" x14ac:dyDescent="0.35">
      <c r="A1" s="127" t="s">
        <v>108</v>
      </c>
      <c r="B1" s="128"/>
      <c r="C1" s="128"/>
      <c r="D1" s="128"/>
      <c r="E1" s="128"/>
      <c r="F1" s="128"/>
      <c r="G1" s="128"/>
      <c r="H1" s="128"/>
      <c r="I1" s="128"/>
      <c r="J1" s="128"/>
      <c r="K1" s="129"/>
    </row>
    <row r="2" spans="1:12" s="6" customFormat="1" ht="43.2" x14ac:dyDescent="0.3">
      <c r="B2" s="16"/>
      <c r="C2" s="95" t="s">
        <v>70</v>
      </c>
      <c r="D2" s="16"/>
      <c r="E2" s="16"/>
      <c r="F2" s="16" t="s">
        <v>66</v>
      </c>
      <c r="G2" s="16" t="s">
        <v>67</v>
      </c>
      <c r="H2" s="16" t="s">
        <v>68</v>
      </c>
      <c r="I2" s="16" t="s">
        <v>69</v>
      </c>
      <c r="J2" s="16" t="s">
        <v>251</v>
      </c>
      <c r="K2" s="16" t="s">
        <v>252</v>
      </c>
      <c r="L2" s="6" t="s">
        <v>454</v>
      </c>
    </row>
    <row r="3" spans="1:12" x14ac:dyDescent="0.3">
      <c r="F3" s="3" t="s">
        <v>0</v>
      </c>
      <c r="G3" s="3" t="s">
        <v>0</v>
      </c>
      <c r="H3" s="3" t="s">
        <v>0</v>
      </c>
      <c r="I3" s="3" t="s">
        <v>0</v>
      </c>
    </row>
    <row r="4" spans="1:12" ht="15" customHeight="1" x14ac:dyDescent="0.3">
      <c r="A4" s="126" t="s">
        <v>5</v>
      </c>
      <c r="B4" s="126"/>
      <c r="F4" s="21"/>
      <c r="G4" s="21"/>
      <c r="H4" s="21"/>
      <c r="I4" s="21"/>
    </row>
    <row r="5" spans="1:12" x14ac:dyDescent="0.3">
      <c r="A5"/>
      <c r="B5" s="17" t="s">
        <v>4</v>
      </c>
      <c r="C5" s="45"/>
      <c r="D5" s="9" t="s">
        <v>5</v>
      </c>
      <c r="E5" s="9" t="s">
        <v>6</v>
      </c>
      <c r="F5" s="22">
        <v>1250424</v>
      </c>
      <c r="G5" s="23"/>
      <c r="H5" s="23"/>
      <c r="I5" s="23">
        <f>SUM(F5:H5)</f>
        <v>1250424</v>
      </c>
      <c r="J5" t="s">
        <v>5</v>
      </c>
      <c r="K5" t="s">
        <v>202</v>
      </c>
    </row>
    <row r="6" spans="1:12" x14ac:dyDescent="0.3">
      <c r="A6"/>
      <c r="B6" s="17" t="s">
        <v>7</v>
      </c>
      <c r="C6" s="45"/>
      <c r="D6" s="9" t="s">
        <v>5</v>
      </c>
      <c r="E6" s="9" t="s">
        <v>8</v>
      </c>
      <c r="F6" s="22">
        <v>50016</v>
      </c>
      <c r="G6" s="23"/>
      <c r="H6" s="23"/>
      <c r="I6" s="23">
        <f>SUM(F6:H6)</f>
        <v>50016</v>
      </c>
      <c r="J6" t="s">
        <v>5</v>
      </c>
      <c r="K6" t="s">
        <v>202</v>
      </c>
    </row>
    <row r="7" spans="1:12" x14ac:dyDescent="0.3">
      <c r="A7"/>
      <c r="B7" s="17" t="s">
        <v>9</v>
      </c>
      <c r="C7" s="45"/>
      <c r="D7" s="9" t="s">
        <v>5</v>
      </c>
      <c r="E7" s="9" t="s">
        <v>8</v>
      </c>
      <c r="F7" s="22">
        <v>105985</v>
      </c>
      <c r="G7" s="23"/>
      <c r="H7" s="23"/>
      <c r="I7" s="23">
        <f>SUM(F7:H7)</f>
        <v>105985</v>
      </c>
      <c r="J7" t="s">
        <v>5</v>
      </c>
      <c r="K7" t="s">
        <v>202</v>
      </c>
    </row>
    <row r="8" spans="1:12" x14ac:dyDescent="0.3">
      <c r="A8"/>
      <c r="B8" s="17" t="s">
        <v>10</v>
      </c>
      <c r="C8" s="45"/>
      <c r="D8" s="9" t="s">
        <v>5</v>
      </c>
      <c r="E8" s="9" t="s">
        <v>8</v>
      </c>
      <c r="F8" s="22">
        <v>70321</v>
      </c>
      <c r="G8" s="23"/>
      <c r="H8" s="23"/>
      <c r="I8" s="23">
        <f>SUM(F8:H8)</f>
        <v>70321</v>
      </c>
      <c r="J8" t="s">
        <v>5</v>
      </c>
      <c r="K8" t="s">
        <v>202</v>
      </c>
    </row>
    <row r="9" spans="1:12" x14ac:dyDescent="0.3">
      <c r="A9" s="11"/>
      <c r="B9" s="18">
        <v>40330</v>
      </c>
      <c r="C9" s="45">
        <v>71087</v>
      </c>
      <c r="D9" s="9" t="s">
        <v>11</v>
      </c>
      <c r="E9" s="9" t="s">
        <v>12</v>
      </c>
      <c r="F9" s="22">
        <v>3300</v>
      </c>
      <c r="G9" s="23"/>
      <c r="H9" s="23"/>
      <c r="I9" s="23">
        <f t="shared" ref="I9:I25" si="0">SUM(F9:H9)</f>
        <v>3300</v>
      </c>
      <c r="J9" t="s">
        <v>5</v>
      </c>
      <c r="K9" t="s">
        <v>250</v>
      </c>
    </row>
    <row r="10" spans="1:12" x14ac:dyDescent="0.3">
      <c r="A10" s="11"/>
      <c r="B10" s="18">
        <v>40337</v>
      </c>
      <c r="C10" s="45">
        <v>71089</v>
      </c>
      <c r="D10" s="9" t="s">
        <v>13</v>
      </c>
      <c r="E10" s="9" t="s">
        <v>14</v>
      </c>
      <c r="F10" s="22">
        <v>750</v>
      </c>
      <c r="G10" s="23"/>
      <c r="H10" s="23"/>
      <c r="I10" s="23">
        <f t="shared" si="0"/>
        <v>750</v>
      </c>
      <c r="J10" t="s">
        <v>5</v>
      </c>
      <c r="K10" t="s">
        <v>250</v>
      </c>
    </row>
    <row r="11" spans="1:12" x14ac:dyDescent="0.3">
      <c r="A11" s="11"/>
      <c r="B11" s="18">
        <v>40386</v>
      </c>
      <c r="C11" s="45">
        <v>71143</v>
      </c>
      <c r="D11" s="9" t="s">
        <v>15</v>
      </c>
      <c r="E11" s="9" t="s">
        <v>16</v>
      </c>
      <c r="F11" s="22">
        <v>10000</v>
      </c>
      <c r="G11" s="23"/>
      <c r="H11" s="23"/>
      <c r="I11" s="23">
        <f t="shared" si="0"/>
        <v>10000</v>
      </c>
      <c r="J11" t="s">
        <v>5</v>
      </c>
      <c r="K11" t="s">
        <v>250</v>
      </c>
    </row>
    <row r="12" spans="1:12" x14ac:dyDescent="0.3">
      <c r="A12" s="11"/>
      <c r="B12" s="18">
        <v>40430</v>
      </c>
      <c r="C12" s="45">
        <v>71193</v>
      </c>
      <c r="D12" s="9" t="s">
        <v>15</v>
      </c>
      <c r="E12" s="9" t="s">
        <v>16</v>
      </c>
      <c r="F12" s="22">
        <v>4823.08</v>
      </c>
      <c r="G12" s="23"/>
      <c r="H12" s="23"/>
      <c r="I12" s="23">
        <f t="shared" si="0"/>
        <v>4823.08</v>
      </c>
      <c r="J12" t="s">
        <v>5</v>
      </c>
      <c r="K12" t="s">
        <v>250</v>
      </c>
    </row>
    <row r="13" spans="1:12" x14ac:dyDescent="0.3">
      <c r="A13" s="11"/>
      <c r="B13" s="18">
        <v>40457</v>
      </c>
      <c r="C13" s="45">
        <v>71236</v>
      </c>
      <c r="D13" s="9" t="s">
        <v>17</v>
      </c>
      <c r="E13" s="9" t="s">
        <v>18</v>
      </c>
      <c r="F13" s="22">
        <v>85</v>
      </c>
      <c r="G13" s="23"/>
      <c r="H13" s="23"/>
      <c r="I13" s="23">
        <f t="shared" si="0"/>
        <v>85</v>
      </c>
      <c r="J13" t="s">
        <v>5</v>
      </c>
      <c r="K13" t="s">
        <v>250</v>
      </c>
    </row>
    <row r="14" spans="1:12" x14ac:dyDescent="0.3">
      <c r="A14" s="11"/>
      <c r="B14" s="18">
        <v>40490</v>
      </c>
      <c r="C14" s="45">
        <v>71276</v>
      </c>
      <c r="D14" s="9" t="s">
        <v>13</v>
      </c>
      <c r="E14" s="9" t="s">
        <v>21</v>
      </c>
      <c r="F14" s="22">
        <v>680</v>
      </c>
      <c r="G14" s="23"/>
      <c r="H14" s="23"/>
      <c r="I14" s="23">
        <f t="shared" si="0"/>
        <v>680</v>
      </c>
      <c r="J14" t="s">
        <v>5</v>
      </c>
      <c r="K14" t="s">
        <v>250</v>
      </c>
    </row>
    <row r="15" spans="1:12" x14ac:dyDescent="0.3">
      <c r="A15" s="11"/>
      <c r="B15" s="18">
        <v>40506</v>
      </c>
      <c r="C15" s="45">
        <v>71294</v>
      </c>
      <c r="D15" s="9" t="s">
        <v>22</v>
      </c>
      <c r="E15" s="9" t="s">
        <v>23</v>
      </c>
      <c r="F15" s="22">
        <v>1500</v>
      </c>
      <c r="G15" s="23"/>
      <c r="H15" s="23"/>
      <c r="I15" s="23">
        <f t="shared" si="0"/>
        <v>1500</v>
      </c>
      <c r="J15" t="s">
        <v>5</v>
      </c>
      <c r="K15" t="s">
        <v>250</v>
      </c>
    </row>
    <row r="16" spans="1:12" x14ac:dyDescent="0.3">
      <c r="A16" s="11"/>
      <c r="B16" s="18">
        <v>40511</v>
      </c>
      <c r="C16" s="45">
        <v>71305</v>
      </c>
      <c r="D16" s="9" t="s">
        <v>24</v>
      </c>
      <c r="E16" s="9" t="s">
        <v>25</v>
      </c>
      <c r="F16" s="22">
        <v>125</v>
      </c>
      <c r="G16" s="23"/>
      <c r="H16" s="23"/>
      <c r="I16" s="23">
        <f t="shared" si="0"/>
        <v>125</v>
      </c>
      <c r="J16" t="s">
        <v>5</v>
      </c>
      <c r="K16" t="s">
        <v>250</v>
      </c>
    </row>
    <row r="17" spans="1:11" x14ac:dyDescent="0.3">
      <c r="A17" s="11"/>
      <c r="B17" s="18">
        <v>40525</v>
      </c>
      <c r="C17" s="45">
        <v>71316</v>
      </c>
      <c r="D17" s="9" t="s">
        <v>13</v>
      </c>
      <c r="E17" s="9" t="s">
        <v>21</v>
      </c>
      <c r="F17" s="22">
        <v>2600</v>
      </c>
      <c r="G17" s="23"/>
      <c r="H17" s="23"/>
      <c r="I17" s="23">
        <f t="shared" si="0"/>
        <v>2600</v>
      </c>
      <c r="J17" t="s">
        <v>5</v>
      </c>
      <c r="K17" t="s">
        <v>250</v>
      </c>
    </row>
    <row r="18" spans="1:11" x14ac:dyDescent="0.3">
      <c r="A18" s="11"/>
      <c r="B18" s="18">
        <v>40532</v>
      </c>
      <c r="C18" s="45">
        <v>71324</v>
      </c>
      <c r="D18" s="9" t="s">
        <v>17</v>
      </c>
      <c r="E18" s="9" t="s">
        <v>26</v>
      </c>
      <c r="F18" s="22">
        <v>1219.6099999999999</v>
      </c>
      <c r="G18" s="23"/>
      <c r="H18" s="23"/>
      <c r="I18" s="23">
        <f t="shared" si="0"/>
        <v>1219.6099999999999</v>
      </c>
      <c r="J18" t="s">
        <v>5</v>
      </c>
      <c r="K18" t="s">
        <v>250</v>
      </c>
    </row>
    <row r="19" spans="1:11" x14ac:dyDescent="0.3">
      <c r="A19" s="11"/>
      <c r="B19" s="18">
        <v>40532</v>
      </c>
      <c r="C19" s="45">
        <v>71325</v>
      </c>
      <c r="D19" s="9" t="s">
        <v>27</v>
      </c>
      <c r="E19" s="9" t="s">
        <v>28</v>
      </c>
      <c r="F19" s="22">
        <v>44994</v>
      </c>
      <c r="G19" s="23"/>
      <c r="H19" s="23"/>
      <c r="I19" s="23">
        <f t="shared" si="0"/>
        <v>44994</v>
      </c>
      <c r="J19" t="s">
        <v>5</v>
      </c>
      <c r="K19" t="s">
        <v>250</v>
      </c>
    </row>
    <row r="20" spans="1:11" x14ac:dyDescent="0.3">
      <c r="A20" s="11"/>
      <c r="B20" s="18">
        <v>40500</v>
      </c>
      <c r="C20" s="45">
        <v>71342</v>
      </c>
      <c r="D20" s="9" t="s">
        <v>27</v>
      </c>
      <c r="E20" s="9" t="s">
        <v>28</v>
      </c>
      <c r="F20" s="22">
        <v>46444</v>
      </c>
      <c r="G20" s="23"/>
      <c r="H20" s="23"/>
      <c r="I20" s="23">
        <f t="shared" si="0"/>
        <v>46444</v>
      </c>
      <c r="J20" t="s">
        <v>5</v>
      </c>
      <c r="K20" t="s">
        <v>250</v>
      </c>
    </row>
    <row r="21" spans="1:11" x14ac:dyDescent="0.3">
      <c r="A21" s="11"/>
      <c r="B21" s="18">
        <v>40605</v>
      </c>
      <c r="C21" s="45">
        <v>71403</v>
      </c>
      <c r="D21" s="9" t="s">
        <v>27</v>
      </c>
      <c r="E21" s="9" t="s">
        <v>29</v>
      </c>
      <c r="F21" s="22">
        <v>2321</v>
      </c>
      <c r="G21" s="23"/>
      <c r="H21" s="23"/>
      <c r="I21" s="23">
        <f t="shared" si="0"/>
        <v>2321</v>
      </c>
      <c r="J21" t="s">
        <v>5</v>
      </c>
      <c r="K21" t="s">
        <v>250</v>
      </c>
    </row>
    <row r="22" spans="1:11" x14ac:dyDescent="0.3">
      <c r="A22" s="11"/>
      <c r="B22" s="18">
        <v>40617</v>
      </c>
      <c r="C22" s="45">
        <v>71425</v>
      </c>
      <c r="D22" s="9" t="s">
        <v>27</v>
      </c>
      <c r="E22" s="9" t="s">
        <v>28</v>
      </c>
      <c r="F22" s="22">
        <v>73158</v>
      </c>
      <c r="G22" s="23"/>
      <c r="H22" s="23"/>
      <c r="I22" s="23">
        <f t="shared" si="0"/>
        <v>73158</v>
      </c>
      <c r="J22" t="s">
        <v>5</v>
      </c>
      <c r="K22" t="s">
        <v>250</v>
      </c>
    </row>
    <row r="23" spans="1:11" x14ac:dyDescent="0.3">
      <c r="A23" s="11"/>
      <c r="B23" s="18">
        <v>40619</v>
      </c>
      <c r="C23" s="45">
        <v>71430</v>
      </c>
      <c r="D23" s="9" t="s">
        <v>13</v>
      </c>
      <c r="E23" s="9" t="s">
        <v>30</v>
      </c>
      <c r="F23" s="22">
        <v>1825</v>
      </c>
      <c r="G23" s="23"/>
      <c r="H23" s="23"/>
      <c r="I23" s="23">
        <f t="shared" si="0"/>
        <v>1825</v>
      </c>
      <c r="J23" t="s">
        <v>5</v>
      </c>
      <c r="K23" t="s">
        <v>250</v>
      </c>
    </row>
    <row r="24" spans="1:11" x14ac:dyDescent="0.3">
      <c r="A24" s="11"/>
      <c r="B24" s="18">
        <v>40627</v>
      </c>
      <c r="C24" s="45">
        <v>71349</v>
      </c>
      <c r="D24" s="9" t="s">
        <v>31</v>
      </c>
      <c r="E24" s="9" t="s">
        <v>32</v>
      </c>
      <c r="F24" s="22">
        <v>3008.54</v>
      </c>
      <c r="G24" s="23"/>
      <c r="H24" s="23"/>
      <c r="I24" s="23">
        <f t="shared" si="0"/>
        <v>3008.54</v>
      </c>
      <c r="J24" t="s">
        <v>5</v>
      </c>
      <c r="K24" t="s">
        <v>250</v>
      </c>
    </row>
    <row r="25" spans="1:11" x14ac:dyDescent="0.3">
      <c r="A25" s="11"/>
      <c r="B25" s="17"/>
      <c r="C25" s="45"/>
      <c r="D25" s="9" t="s">
        <v>33</v>
      </c>
      <c r="E25" s="9"/>
      <c r="F25" s="22">
        <v>17109.22</v>
      </c>
      <c r="G25" s="23"/>
      <c r="H25" s="23"/>
      <c r="I25" s="23">
        <f t="shared" si="0"/>
        <v>17109.22</v>
      </c>
      <c r="J25" t="s">
        <v>5</v>
      </c>
      <c r="K25" t="s">
        <v>250</v>
      </c>
    </row>
    <row r="26" spans="1:11" x14ac:dyDescent="0.3">
      <c r="A26" s="11"/>
      <c r="B26" s="18">
        <v>40645</v>
      </c>
      <c r="C26" s="45">
        <v>71474</v>
      </c>
      <c r="D26" s="9" t="s">
        <v>27</v>
      </c>
      <c r="E26" s="9" t="s">
        <v>34</v>
      </c>
      <c r="F26" s="22">
        <v>68959</v>
      </c>
      <c r="G26" s="23"/>
      <c r="H26" s="23"/>
      <c r="I26" s="23">
        <f t="shared" ref="I26:I34" si="1">SUM(F26:H26)</f>
        <v>68959</v>
      </c>
      <c r="J26" t="s">
        <v>5</v>
      </c>
      <c r="K26" t="s">
        <v>250</v>
      </c>
    </row>
    <row r="27" spans="1:11" x14ac:dyDescent="0.3">
      <c r="A27" s="11"/>
      <c r="B27" s="18">
        <v>40651</v>
      </c>
      <c r="C27" s="45">
        <v>71488</v>
      </c>
      <c r="D27" s="9" t="s">
        <v>35</v>
      </c>
      <c r="E27" s="9" t="s">
        <v>36</v>
      </c>
      <c r="F27" s="22">
        <v>871.89</v>
      </c>
      <c r="G27" s="23"/>
      <c r="H27" s="23"/>
      <c r="I27" s="23">
        <f t="shared" si="1"/>
        <v>871.89</v>
      </c>
      <c r="J27" t="s">
        <v>5</v>
      </c>
      <c r="K27" t="s">
        <v>250</v>
      </c>
    </row>
    <row r="28" spans="1:11" x14ac:dyDescent="0.3">
      <c r="A28" s="11"/>
      <c r="B28" s="18">
        <v>40856</v>
      </c>
      <c r="C28" s="45">
        <v>71516</v>
      </c>
      <c r="D28" s="9" t="s">
        <v>27</v>
      </c>
      <c r="E28" s="9" t="s">
        <v>34</v>
      </c>
      <c r="F28" s="22">
        <v>60859</v>
      </c>
      <c r="G28" s="23"/>
      <c r="H28" s="23"/>
      <c r="I28" s="23">
        <f t="shared" si="1"/>
        <v>60859</v>
      </c>
      <c r="J28" t="s">
        <v>5</v>
      </c>
      <c r="K28" t="s">
        <v>250</v>
      </c>
    </row>
    <row r="29" spans="1:11" x14ac:dyDescent="0.3">
      <c r="A29" s="11"/>
      <c r="B29" s="18">
        <v>40695</v>
      </c>
      <c r="C29" s="45">
        <v>71536</v>
      </c>
      <c r="D29" s="9" t="s">
        <v>13</v>
      </c>
      <c r="E29" s="9" t="s">
        <v>37</v>
      </c>
      <c r="F29" s="22">
        <v>1612.5</v>
      </c>
      <c r="G29" s="23"/>
      <c r="H29" s="23"/>
      <c r="I29" s="23">
        <f t="shared" si="1"/>
        <v>1612.5</v>
      </c>
      <c r="J29" t="s">
        <v>5</v>
      </c>
      <c r="K29" t="s">
        <v>250</v>
      </c>
    </row>
    <row r="30" spans="1:11" x14ac:dyDescent="0.3">
      <c r="A30" s="11"/>
      <c r="B30" s="18">
        <v>40721</v>
      </c>
      <c r="C30" s="45">
        <v>71559</v>
      </c>
      <c r="D30" s="9" t="s">
        <v>27</v>
      </c>
      <c r="E30" s="9" t="s">
        <v>34</v>
      </c>
      <c r="F30" s="22">
        <v>99890</v>
      </c>
      <c r="G30" s="23"/>
      <c r="H30" s="23"/>
      <c r="I30" s="23">
        <f t="shared" si="1"/>
        <v>99890</v>
      </c>
      <c r="J30" t="s">
        <v>5</v>
      </c>
      <c r="K30" t="s">
        <v>250</v>
      </c>
    </row>
    <row r="31" spans="1:11" x14ac:dyDescent="0.3">
      <c r="A31" s="11"/>
      <c r="B31" s="18">
        <v>40721</v>
      </c>
      <c r="C31" s="45">
        <v>71563</v>
      </c>
      <c r="D31" s="9" t="s">
        <v>13</v>
      </c>
      <c r="E31" s="9" t="s">
        <v>37</v>
      </c>
      <c r="F31" s="22">
        <v>1402.5</v>
      </c>
      <c r="G31" s="23"/>
      <c r="H31" s="23"/>
      <c r="I31" s="23">
        <f t="shared" si="1"/>
        <v>1402.5</v>
      </c>
      <c r="J31" t="s">
        <v>5</v>
      </c>
      <c r="K31" t="s">
        <v>250</v>
      </c>
    </row>
    <row r="32" spans="1:11" x14ac:dyDescent="0.3">
      <c r="A32" s="11"/>
      <c r="B32" s="18">
        <v>40763</v>
      </c>
      <c r="C32" s="45">
        <v>71619</v>
      </c>
      <c r="D32" s="9" t="s">
        <v>38</v>
      </c>
      <c r="E32" s="9" t="s">
        <v>39</v>
      </c>
      <c r="F32" s="22">
        <v>500</v>
      </c>
      <c r="G32" s="23"/>
      <c r="H32" s="23"/>
      <c r="I32" s="23">
        <f t="shared" si="1"/>
        <v>500</v>
      </c>
      <c r="J32" t="s">
        <v>5</v>
      </c>
      <c r="K32" t="s">
        <v>250</v>
      </c>
    </row>
    <row r="33" spans="1:11" x14ac:dyDescent="0.3">
      <c r="A33" s="11"/>
      <c r="B33" s="18">
        <v>40893</v>
      </c>
      <c r="C33" s="45">
        <v>71862</v>
      </c>
      <c r="D33" s="9" t="s">
        <v>13</v>
      </c>
      <c r="E33" s="9" t="s">
        <v>13</v>
      </c>
      <c r="F33" s="22">
        <v>900</v>
      </c>
      <c r="G33" s="23"/>
      <c r="H33" s="23"/>
      <c r="I33" s="23">
        <f t="shared" si="1"/>
        <v>900</v>
      </c>
      <c r="J33" t="s">
        <v>5</v>
      </c>
      <c r="K33" t="s">
        <v>250</v>
      </c>
    </row>
    <row r="34" spans="1:11" x14ac:dyDescent="0.3">
      <c r="A34" s="11"/>
      <c r="B34" s="18"/>
      <c r="C34" s="45"/>
      <c r="D34" s="9" t="s">
        <v>33</v>
      </c>
      <c r="E34" s="9"/>
      <c r="F34" s="22">
        <v>25196.74</v>
      </c>
      <c r="G34" s="23"/>
      <c r="H34" s="23"/>
      <c r="I34" s="23">
        <f t="shared" si="1"/>
        <v>25196.74</v>
      </c>
      <c r="J34" t="s">
        <v>5</v>
      </c>
      <c r="K34" t="s">
        <v>250</v>
      </c>
    </row>
    <row r="35" spans="1:11" x14ac:dyDescent="0.3">
      <c r="A35" s="11"/>
      <c r="B35" s="18">
        <v>41229</v>
      </c>
      <c r="C35" s="45">
        <v>72153</v>
      </c>
      <c r="D35" s="9" t="s">
        <v>27</v>
      </c>
      <c r="E35" s="9" t="s">
        <v>44</v>
      </c>
      <c r="F35" s="22">
        <v>7110</v>
      </c>
      <c r="G35" s="23"/>
      <c r="H35" s="23"/>
      <c r="I35" s="23">
        <f>SUM(F35:H35)</f>
        <v>7110</v>
      </c>
      <c r="J35" t="s">
        <v>5</v>
      </c>
      <c r="K35" t="s">
        <v>250</v>
      </c>
    </row>
    <row r="36" spans="1:11" x14ac:dyDescent="0.3">
      <c r="A36" s="11"/>
      <c r="B36" s="18">
        <v>41255</v>
      </c>
      <c r="C36" s="45">
        <v>72182</v>
      </c>
      <c r="D36" s="9" t="s">
        <v>13</v>
      </c>
      <c r="E36" s="9" t="s">
        <v>44</v>
      </c>
      <c r="F36" s="22">
        <v>210</v>
      </c>
      <c r="G36" s="23"/>
      <c r="H36" s="23"/>
      <c r="I36" s="23">
        <f>SUM(F36:H36)</f>
        <v>210</v>
      </c>
      <c r="J36" t="s">
        <v>5</v>
      </c>
      <c r="K36" t="s">
        <v>250</v>
      </c>
    </row>
    <row r="37" spans="1:11" x14ac:dyDescent="0.3">
      <c r="A37" s="11"/>
      <c r="B37" s="19">
        <f>'[1]Asset purchases'!B5</f>
        <v>42464</v>
      </c>
      <c r="C37" s="45">
        <v>73570</v>
      </c>
      <c r="D37" s="9" t="s">
        <v>15</v>
      </c>
      <c r="E37" s="15" t="s">
        <v>45</v>
      </c>
      <c r="F37" s="24">
        <v>432</v>
      </c>
      <c r="G37" s="24"/>
      <c r="H37" s="23"/>
      <c r="I37" s="23">
        <f t="shared" ref="I37:I48" si="2">SUM(F37:H37)</f>
        <v>432</v>
      </c>
      <c r="J37" t="s">
        <v>5</v>
      </c>
      <c r="K37" t="s">
        <v>250</v>
      </c>
    </row>
    <row r="38" spans="1:11" x14ac:dyDescent="0.3">
      <c r="A38" s="11"/>
      <c r="B38" s="19">
        <f>'[1]Asset purchases'!B9</f>
        <v>42528</v>
      </c>
      <c r="C38" s="45">
        <v>73788</v>
      </c>
      <c r="D38" t="s">
        <v>46</v>
      </c>
      <c r="E38" s="15" t="s">
        <v>47</v>
      </c>
      <c r="F38" s="24">
        <v>24624</v>
      </c>
      <c r="G38" s="24"/>
      <c r="H38" s="23"/>
      <c r="I38" s="23">
        <f t="shared" si="2"/>
        <v>24624</v>
      </c>
      <c r="J38" t="s">
        <v>5</v>
      </c>
      <c r="K38" t="s">
        <v>250</v>
      </c>
    </row>
    <row r="39" spans="1:11" x14ac:dyDescent="0.3">
      <c r="A39" s="11"/>
      <c r="B39" s="19">
        <f>'[1]Asset purchases'!B10</f>
        <v>42535</v>
      </c>
      <c r="C39" s="45">
        <v>73805</v>
      </c>
      <c r="D39" s="9" t="s">
        <v>48</v>
      </c>
      <c r="E39" s="15" t="s">
        <v>49</v>
      </c>
      <c r="F39" s="24">
        <v>864</v>
      </c>
      <c r="G39" s="24"/>
      <c r="H39" s="23"/>
      <c r="I39" s="23">
        <f t="shared" si="2"/>
        <v>864</v>
      </c>
      <c r="J39" t="s">
        <v>5</v>
      </c>
      <c r="K39" t="s">
        <v>250</v>
      </c>
    </row>
    <row r="40" spans="1:11" x14ac:dyDescent="0.3">
      <c r="A40" s="11"/>
      <c r="B40" s="19">
        <f>'[1]Asset purchases'!B11</f>
        <v>42647</v>
      </c>
      <c r="C40" s="45">
        <v>73830</v>
      </c>
      <c r="D40" t="s">
        <v>46</v>
      </c>
      <c r="E40" s="15" t="s">
        <v>50</v>
      </c>
      <c r="F40" s="24">
        <v>30780</v>
      </c>
      <c r="G40" s="24"/>
      <c r="H40" s="23"/>
      <c r="I40" s="23">
        <f t="shared" si="2"/>
        <v>30780</v>
      </c>
      <c r="J40" t="s">
        <v>5</v>
      </c>
      <c r="K40" t="s">
        <v>250</v>
      </c>
    </row>
    <row r="41" spans="1:11" x14ac:dyDescent="0.3">
      <c r="A41" s="11"/>
      <c r="B41" s="19">
        <f>'[1]Asset purchases'!B13</f>
        <v>42675</v>
      </c>
      <c r="C41" s="45">
        <v>73854</v>
      </c>
      <c r="D41" t="s">
        <v>17</v>
      </c>
      <c r="E41" s="15" t="s">
        <v>51</v>
      </c>
      <c r="F41" s="24">
        <v>405</v>
      </c>
      <c r="G41" s="24"/>
      <c r="H41" s="23"/>
      <c r="I41" s="23">
        <f t="shared" si="2"/>
        <v>405</v>
      </c>
      <c r="J41" t="s">
        <v>5</v>
      </c>
      <c r="K41" t="s">
        <v>250</v>
      </c>
    </row>
    <row r="42" spans="1:11" x14ac:dyDescent="0.3">
      <c r="A42" s="11"/>
      <c r="B42" s="19">
        <f>'[1]Asset purchases'!B14</f>
        <v>42683</v>
      </c>
      <c r="C42" s="45">
        <v>73869</v>
      </c>
      <c r="D42" t="s">
        <v>46</v>
      </c>
      <c r="E42" s="15" t="s">
        <v>52</v>
      </c>
      <c r="F42" s="24">
        <v>48088.29</v>
      </c>
      <c r="G42" s="24"/>
      <c r="H42" s="23"/>
      <c r="I42" s="23">
        <f t="shared" si="2"/>
        <v>48088.29</v>
      </c>
      <c r="J42" t="s">
        <v>5</v>
      </c>
      <c r="K42" t="s">
        <v>250</v>
      </c>
    </row>
    <row r="43" spans="1:11" x14ac:dyDescent="0.3">
      <c r="A43" s="11"/>
      <c r="B43" s="19">
        <f>'[1]Asset purchases'!B15</f>
        <v>42682</v>
      </c>
      <c r="C43" s="45">
        <v>73884</v>
      </c>
      <c r="D43" t="s">
        <v>53</v>
      </c>
      <c r="E43" s="15" t="s">
        <v>54</v>
      </c>
      <c r="F43" s="24">
        <v>500.94000000000005</v>
      </c>
      <c r="G43" s="24"/>
      <c r="H43" s="23"/>
      <c r="I43" s="23">
        <f t="shared" si="2"/>
        <v>500.94000000000005</v>
      </c>
      <c r="J43" t="s">
        <v>5</v>
      </c>
      <c r="K43" t="s">
        <v>250</v>
      </c>
    </row>
    <row r="44" spans="1:11" x14ac:dyDescent="0.3">
      <c r="A44" s="11"/>
      <c r="B44" s="19">
        <f>'[1]Asset purchases'!B16</f>
        <v>42705</v>
      </c>
      <c r="C44" s="45">
        <v>73889</v>
      </c>
      <c r="D44" s="9" t="s">
        <v>15</v>
      </c>
      <c r="E44" s="15" t="s">
        <v>55</v>
      </c>
      <c r="F44" s="24">
        <v>810</v>
      </c>
      <c r="G44" s="24"/>
      <c r="H44" s="23"/>
      <c r="I44" s="23">
        <f t="shared" si="2"/>
        <v>810</v>
      </c>
      <c r="J44" t="s">
        <v>5</v>
      </c>
      <c r="K44" t="s">
        <v>250</v>
      </c>
    </row>
    <row r="45" spans="1:11" x14ac:dyDescent="0.3">
      <c r="A45" s="11"/>
      <c r="B45" s="19">
        <f>'[1]Asset purchases'!B19</f>
        <v>42761</v>
      </c>
      <c r="C45" s="45">
        <v>74114</v>
      </c>
      <c r="D45" t="s">
        <v>46</v>
      </c>
      <c r="E45" s="15" t="s">
        <v>56</v>
      </c>
      <c r="F45" s="24">
        <v>167.4</v>
      </c>
      <c r="G45" s="24"/>
      <c r="H45" s="23"/>
      <c r="I45" s="23">
        <f t="shared" si="2"/>
        <v>167.4</v>
      </c>
      <c r="J45" t="s">
        <v>5</v>
      </c>
      <c r="K45" t="s">
        <v>250</v>
      </c>
    </row>
    <row r="46" spans="1:11" x14ac:dyDescent="0.3">
      <c r="A46" s="11"/>
      <c r="B46" s="19">
        <v>42892</v>
      </c>
      <c r="C46" s="45">
        <v>14244</v>
      </c>
      <c r="D46" t="s">
        <v>46</v>
      </c>
      <c r="E46" s="15" t="s">
        <v>241</v>
      </c>
      <c r="F46" s="22">
        <v>2526.31</v>
      </c>
      <c r="G46" s="24"/>
      <c r="H46" s="23"/>
      <c r="I46" s="23">
        <f t="shared" si="2"/>
        <v>2526.31</v>
      </c>
      <c r="J46" t="s">
        <v>5</v>
      </c>
      <c r="K46" t="s">
        <v>250</v>
      </c>
    </row>
    <row r="47" spans="1:11" x14ac:dyDescent="0.3">
      <c r="A47" s="11"/>
      <c r="B47" s="19">
        <v>43110</v>
      </c>
      <c r="C47" s="45" t="s">
        <v>242</v>
      </c>
      <c r="D47" t="s">
        <v>46</v>
      </c>
      <c r="E47" s="15" t="s">
        <v>243</v>
      </c>
      <c r="F47" s="22">
        <v>4800</v>
      </c>
      <c r="G47" s="24"/>
      <c r="H47" s="23"/>
      <c r="I47" s="23">
        <f t="shared" si="2"/>
        <v>4800</v>
      </c>
      <c r="J47" t="s">
        <v>5</v>
      </c>
      <c r="K47" t="s">
        <v>250</v>
      </c>
    </row>
    <row r="48" spans="1:11" x14ac:dyDescent="0.3">
      <c r="A48" s="11"/>
      <c r="B48" s="19">
        <v>43129</v>
      </c>
      <c r="C48" s="45">
        <v>14623</v>
      </c>
      <c r="D48" t="s">
        <v>46</v>
      </c>
      <c r="E48" s="15" t="s">
        <v>286</v>
      </c>
      <c r="F48" s="22">
        <v>6100</v>
      </c>
      <c r="G48" s="24"/>
      <c r="H48" s="23"/>
      <c r="I48" s="23">
        <f t="shared" si="2"/>
        <v>6100</v>
      </c>
      <c r="J48" t="s">
        <v>5</v>
      </c>
      <c r="K48" t="s">
        <v>250</v>
      </c>
    </row>
    <row r="49" spans="1:15" x14ac:dyDescent="0.3">
      <c r="A49" s="11"/>
      <c r="B49" s="19">
        <v>43187</v>
      </c>
      <c r="C49" s="45">
        <v>14704</v>
      </c>
      <c r="D49" t="s">
        <v>46</v>
      </c>
      <c r="E49" s="15" t="s">
        <v>284</v>
      </c>
      <c r="F49" s="22">
        <v>4153</v>
      </c>
      <c r="G49" s="24"/>
      <c r="H49" s="23"/>
      <c r="I49" s="23">
        <f t="shared" ref="I49:I50" si="3">SUM(F49:H49)</f>
        <v>4153</v>
      </c>
      <c r="J49" t="s">
        <v>5</v>
      </c>
      <c r="K49" t="s">
        <v>250</v>
      </c>
    </row>
    <row r="50" spans="1:15" x14ac:dyDescent="0.3">
      <c r="A50" s="11"/>
      <c r="B50" s="19">
        <v>43384</v>
      </c>
      <c r="C50" s="45">
        <v>14973</v>
      </c>
      <c r="D50" t="s">
        <v>46</v>
      </c>
      <c r="E50" s="15" t="s">
        <v>297</v>
      </c>
      <c r="F50" s="22">
        <v>460</v>
      </c>
      <c r="G50" s="24"/>
      <c r="H50" s="23"/>
      <c r="I50" s="23">
        <f t="shared" si="3"/>
        <v>460</v>
      </c>
      <c r="J50" t="s">
        <v>5</v>
      </c>
      <c r="K50" t="s">
        <v>250</v>
      </c>
    </row>
    <row r="51" spans="1:15" ht="15" thickBot="1" x14ac:dyDescent="0.35">
      <c r="A51" s="11"/>
      <c r="B51" s="13"/>
      <c r="C51" s="45"/>
      <c r="D51" s="9"/>
      <c r="E51" s="9"/>
      <c r="F51" s="25">
        <f>SUM(F5:F50)</f>
        <v>2082911.02</v>
      </c>
      <c r="G51" s="25">
        <f>SUM(G5:G50)</f>
        <v>0</v>
      </c>
      <c r="H51" s="25">
        <f t="shared" ref="H51" si="4">SUM(H5:H49)</f>
        <v>0</v>
      </c>
      <c r="I51" s="25">
        <f>SUM(I5:I50)</f>
        <v>2082911.02</v>
      </c>
    </row>
    <row r="52" spans="1:15" ht="15" thickTop="1" x14ac:dyDescent="0.3">
      <c r="A52" s="11"/>
      <c r="B52" s="13"/>
      <c r="C52" s="45"/>
      <c r="D52" s="9"/>
      <c r="E52" s="9"/>
      <c r="F52" s="26"/>
      <c r="G52" s="26"/>
      <c r="H52" s="26"/>
      <c r="I52" s="26"/>
    </row>
    <row r="53" spans="1:15" x14ac:dyDescent="0.3">
      <c r="A53" s="7" t="s">
        <v>71</v>
      </c>
      <c r="B53" s="13"/>
      <c r="C53" s="45"/>
      <c r="D53" s="9"/>
      <c r="E53" s="9"/>
      <c r="F53" s="22"/>
      <c r="G53" s="22"/>
      <c r="H53" s="22"/>
      <c r="I53" s="22"/>
    </row>
    <row r="54" spans="1:15" x14ac:dyDescent="0.3">
      <c r="A54" s="11"/>
      <c r="B54" s="18">
        <v>40464</v>
      </c>
      <c r="C54" s="45">
        <v>71247</v>
      </c>
      <c r="D54" t="s">
        <v>19</v>
      </c>
      <c r="E54" s="9" t="s">
        <v>20</v>
      </c>
      <c r="F54" s="22">
        <v>114</v>
      </c>
      <c r="G54" s="23"/>
      <c r="H54" s="23"/>
      <c r="I54" s="23">
        <f>SUM(F54:H54)</f>
        <v>114</v>
      </c>
      <c r="J54" t="s">
        <v>5</v>
      </c>
      <c r="K54" t="s">
        <v>250</v>
      </c>
    </row>
    <row r="55" spans="1:15" x14ac:dyDescent="0.3">
      <c r="A55" s="11"/>
      <c r="B55" s="18">
        <v>40884</v>
      </c>
      <c r="C55" s="45">
        <v>71752</v>
      </c>
      <c r="D55" s="9" t="s">
        <v>40</v>
      </c>
      <c r="E55" s="9" t="s">
        <v>41</v>
      </c>
      <c r="F55" s="22">
        <v>33521</v>
      </c>
      <c r="G55" s="23"/>
      <c r="H55" s="23"/>
      <c r="I55" s="23">
        <f>SUM(F55:H55)</f>
        <v>33521</v>
      </c>
      <c r="J55" t="s">
        <v>5</v>
      </c>
      <c r="K55" t="s">
        <v>250</v>
      </c>
    </row>
    <row r="56" spans="1:15" x14ac:dyDescent="0.3">
      <c r="A56" s="11"/>
      <c r="B56" s="18">
        <v>40899</v>
      </c>
      <c r="C56" s="45">
        <v>71782</v>
      </c>
      <c r="D56" s="9" t="s">
        <v>42</v>
      </c>
      <c r="E56" s="9" t="s">
        <v>43</v>
      </c>
      <c r="F56" s="22">
        <v>480</v>
      </c>
      <c r="G56" s="23"/>
      <c r="H56" s="23"/>
      <c r="I56" s="23">
        <f>SUM(F56:H56)</f>
        <v>480</v>
      </c>
      <c r="J56" t="s">
        <v>5</v>
      </c>
      <c r="K56" t="s">
        <v>250</v>
      </c>
    </row>
    <row r="57" spans="1:15" x14ac:dyDescent="0.3">
      <c r="A57" s="11"/>
      <c r="B57" s="18">
        <v>44778</v>
      </c>
      <c r="C57" s="45">
        <v>1200</v>
      </c>
      <c r="D57" t="s">
        <v>336</v>
      </c>
      <c r="E57" s="9" t="s">
        <v>337</v>
      </c>
      <c r="F57" s="22">
        <v>1032</v>
      </c>
      <c r="G57" s="36">
        <v>0</v>
      </c>
      <c r="H57" s="23"/>
      <c r="I57" s="23">
        <f>SUM(F57:H57)</f>
        <v>1032</v>
      </c>
      <c r="J57" t="s">
        <v>5</v>
      </c>
      <c r="K57" t="s">
        <v>250</v>
      </c>
      <c r="N57" s="18"/>
      <c r="O57" s="18"/>
    </row>
    <row r="58" spans="1:15" x14ac:dyDescent="0.3">
      <c r="A58" s="11"/>
      <c r="B58" s="18">
        <v>45245</v>
      </c>
      <c r="C58" s="45" t="s">
        <v>450</v>
      </c>
      <c r="D58" t="s">
        <v>17</v>
      </c>
      <c r="E58" s="9" t="s">
        <v>382</v>
      </c>
      <c r="F58" s="22">
        <v>0</v>
      </c>
      <c r="G58" s="36">
        <v>239.38</v>
      </c>
      <c r="H58" s="23"/>
      <c r="I58" s="23">
        <f t="shared" ref="I58:I67" si="5">SUM(F58:H58)</f>
        <v>239.38</v>
      </c>
      <c r="J58" t="s">
        <v>451</v>
      </c>
      <c r="K58" t="s">
        <v>250</v>
      </c>
      <c r="L58" s="92">
        <v>311</v>
      </c>
      <c r="N58" s="18"/>
      <c r="O58" s="18"/>
    </row>
    <row r="59" spans="1:15" x14ac:dyDescent="0.3">
      <c r="A59" s="11"/>
      <c r="B59" s="18">
        <v>45331</v>
      </c>
      <c r="C59" s="45" t="s">
        <v>450</v>
      </c>
      <c r="D59" t="s">
        <v>384</v>
      </c>
      <c r="E59" s="9" t="s">
        <v>385</v>
      </c>
      <c r="F59" s="22">
        <v>0</v>
      </c>
      <c r="G59" s="36">
        <v>240</v>
      </c>
      <c r="H59" s="23"/>
      <c r="I59" s="23">
        <f t="shared" si="5"/>
        <v>240</v>
      </c>
      <c r="J59" t="s">
        <v>451</v>
      </c>
      <c r="K59" t="s">
        <v>250</v>
      </c>
      <c r="L59" s="92">
        <v>311</v>
      </c>
      <c r="N59" s="18"/>
      <c r="O59" s="18"/>
    </row>
    <row r="60" spans="1:15" x14ac:dyDescent="0.3">
      <c r="A60" s="11"/>
      <c r="B60" s="18">
        <v>45394</v>
      </c>
      <c r="C60" s="45" t="s">
        <v>486</v>
      </c>
      <c r="D60" t="s">
        <v>386</v>
      </c>
      <c r="E60" s="9" t="s">
        <v>387</v>
      </c>
      <c r="F60" s="22">
        <v>0</v>
      </c>
      <c r="G60" s="36">
        <v>1014</v>
      </c>
      <c r="H60" s="23"/>
      <c r="I60" s="23">
        <f t="shared" si="5"/>
        <v>1014</v>
      </c>
      <c r="J60" t="s">
        <v>451</v>
      </c>
      <c r="K60" t="s">
        <v>250</v>
      </c>
      <c r="L60" s="92">
        <v>311</v>
      </c>
      <c r="N60" s="18"/>
      <c r="O60" s="18"/>
    </row>
    <row r="61" spans="1:15" x14ac:dyDescent="0.3">
      <c r="A61" s="11"/>
      <c r="B61" s="18">
        <v>45394</v>
      </c>
      <c r="C61" s="45" t="s">
        <v>487</v>
      </c>
      <c r="D61" t="s">
        <v>388</v>
      </c>
      <c r="E61" s="9" t="s">
        <v>389</v>
      </c>
      <c r="F61" s="22">
        <v>0</v>
      </c>
      <c r="G61" s="36">
        <v>840</v>
      </c>
      <c r="H61" s="23"/>
      <c r="I61" s="23">
        <f t="shared" si="5"/>
        <v>840</v>
      </c>
      <c r="J61" t="s">
        <v>451</v>
      </c>
      <c r="K61" t="s">
        <v>250</v>
      </c>
      <c r="L61" s="92">
        <v>311</v>
      </c>
      <c r="N61" s="18"/>
      <c r="O61" s="18"/>
    </row>
    <row r="62" spans="1:15" x14ac:dyDescent="0.3">
      <c r="A62" s="11"/>
      <c r="B62" s="18">
        <v>45425</v>
      </c>
      <c r="C62" s="45" t="s">
        <v>490</v>
      </c>
      <c r="D62" t="s">
        <v>388</v>
      </c>
      <c r="E62" s="9" t="s">
        <v>390</v>
      </c>
      <c r="F62" s="22">
        <v>0</v>
      </c>
      <c r="G62" s="36">
        <v>1080</v>
      </c>
      <c r="H62" s="23"/>
      <c r="I62" s="23">
        <f t="shared" si="5"/>
        <v>1080</v>
      </c>
      <c r="J62" t="s">
        <v>451</v>
      </c>
      <c r="K62" t="s">
        <v>250</v>
      </c>
      <c r="L62" s="92">
        <v>311</v>
      </c>
      <c r="N62" s="18"/>
      <c r="O62" s="18"/>
    </row>
    <row r="63" spans="1:15" x14ac:dyDescent="0.3">
      <c r="A63" s="11"/>
      <c r="B63" s="18">
        <v>45579</v>
      </c>
      <c r="C63" s="45" t="s">
        <v>504</v>
      </c>
      <c r="D63" t="s">
        <v>17</v>
      </c>
      <c r="E63" s="9" t="s">
        <v>391</v>
      </c>
      <c r="F63" s="22">
        <v>0</v>
      </c>
      <c r="G63" s="36">
        <v>360</v>
      </c>
      <c r="H63" s="23"/>
      <c r="I63" s="23">
        <f t="shared" si="5"/>
        <v>360</v>
      </c>
      <c r="J63" t="s">
        <v>451</v>
      </c>
      <c r="K63" t="s">
        <v>250</v>
      </c>
      <c r="L63" s="92">
        <v>311</v>
      </c>
      <c r="N63" s="18"/>
      <c r="O63" s="18"/>
    </row>
    <row r="64" spans="1:15" x14ac:dyDescent="0.3">
      <c r="A64" s="11"/>
      <c r="B64" s="18">
        <v>45579</v>
      </c>
      <c r="C64" s="45" t="s">
        <v>505</v>
      </c>
      <c r="D64" t="s">
        <v>17</v>
      </c>
      <c r="E64" s="9" t="s">
        <v>392</v>
      </c>
      <c r="F64" s="22">
        <v>0</v>
      </c>
      <c r="G64" s="36">
        <v>360</v>
      </c>
      <c r="H64" s="23"/>
      <c r="I64" s="23">
        <f t="shared" si="5"/>
        <v>360</v>
      </c>
      <c r="J64" t="s">
        <v>451</v>
      </c>
      <c r="K64" t="s">
        <v>250</v>
      </c>
      <c r="L64" s="92">
        <v>311</v>
      </c>
      <c r="N64" s="18"/>
      <c r="O64" s="18"/>
    </row>
    <row r="65" spans="1:15" x14ac:dyDescent="0.3">
      <c r="A65" s="11"/>
      <c r="B65" s="18">
        <v>45616</v>
      </c>
      <c r="C65" s="45" t="s">
        <v>450</v>
      </c>
      <c r="D65" t="s">
        <v>17</v>
      </c>
      <c r="E65" s="9" t="s">
        <v>393</v>
      </c>
      <c r="F65" s="22">
        <v>0</v>
      </c>
      <c r="G65" s="36">
        <v>360</v>
      </c>
      <c r="H65" s="23"/>
      <c r="I65" s="23">
        <f t="shared" si="5"/>
        <v>360</v>
      </c>
      <c r="J65" t="s">
        <v>451</v>
      </c>
      <c r="K65" t="s">
        <v>250</v>
      </c>
      <c r="L65" s="92">
        <v>311</v>
      </c>
      <c r="N65" s="18"/>
      <c r="O65" s="18"/>
    </row>
    <row r="66" spans="1:15" x14ac:dyDescent="0.3">
      <c r="A66" s="11"/>
      <c r="B66" s="18">
        <v>45643</v>
      </c>
      <c r="C66" s="45">
        <v>379</v>
      </c>
      <c r="D66" t="s">
        <v>394</v>
      </c>
      <c r="E66" s="9" t="s">
        <v>395</v>
      </c>
      <c r="F66" s="22">
        <v>0</v>
      </c>
      <c r="G66" s="36">
        <v>18000</v>
      </c>
      <c r="H66" s="23"/>
      <c r="I66" s="23">
        <f t="shared" si="5"/>
        <v>18000</v>
      </c>
      <c r="J66" t="s">
        <v>451</v>
      </c>
      <c r="K66" t="s">
        <v>250</v>
      </c>
      <c r="L66" s="92">
        <v>311</v>
      </c>
      <c r="N66" s="18"/>
      <c r="O66" s="18"/>
    </row>
    <row r="67" spans="1:15" x14ac:dyDescent="0.3">
      <c r="A67" s="11"/>
      <c r="B67" s="18">
        <v>45734</v>
      </c>
      <c r="C67" s="45">
        <v>390</v>
      </c>
      <c r="D67" t="s">
        <v>396</v>
      </c>
      <c r="E67" s="9" t="s">
        <v>397</v>
      </c>
      <c r="F67" s="22">
        <v>0</v>
      </c>
      <c r="G67" s="36">
        <v>22000</v>
      </c>
      <c r="H67" s="23"/>
      <c r="I67" s="23">
        <f t="shared" si="5"/>
        <v>22000</v>
      </c>
      <c r="J67" t="s">
        <v>451</v>
      </c>
      <c r="K67" t="s">
        <v>250</v>
      </c>
      <c r="L67" s="92">
        <v>311</v>
      </c>
      <c r="N67" s="18"/>
      <c r="O67" s="18"/>
    </row>
    <row r="68" spans="1:15" ht="15" thickBot="1" x14ac:dyDescent="0.35">
      <c r="A68" s="11"/>
      <c r="B68" s="17"/>
      <c r="C68" s="45"/>
      <c r="D68" s="9"/>
      <c r="E68" s="9"/>
      <c r="F68" s="25">
        <f>SUM(F54:F67)</f>
        <v>35147</v>
      </c>
      <c r="G68" s="25">
        <f>SUM(G54:G67)</f>
        <v>44493.380000000005</v>
      </c>
      <c r="H68" s="25">
        <f t="shared" ref="H68:I68" si="6">SUM(H54:H67)</f>
        <v>0</v>
      </c>
      <c r="I68" s="25">
        <f t="shared" si="6"/>
        <v>79640.38</v>
      </c>
    </row>
    <row r="69" spans="1:15" ht="15" thickTop="1" x14ac:dyDescent="0.3">
      <c r="A69" s="12" t="s">
        <v>72</v>
      </c>
      <c r="B69" s="17"/>
      <c r="C69" s="45"/>
      <c r="D69" s="9"/>
      <c r="E69" s="9"/>
      <c r="F69" s="22"/>
      <c r="G69" s="23"/>
      <c r="H69" s="23"/>
      <c r="I69" s="23"/>
    </row>
    <row r="70" spans="1:15" x14ac:dyDescent="0.3">
      <c r="A70" s="11"/>
      <c r="B70" s="19">
        <v>41331</v>
      </c>
      <c r="C70" s="45">
        <v>72270</v>
      </c>
      <c r="D70" s="9" t="s">
        <v>57</v>
      </c>
      <c r="E70" s="9" t="s">
        <v>58</v>
      </c>
      <c r="F70" s="27">
        <v>13500</v>
      </c>
      <c r="G70" s="23"/>
      <c r="H70" s="23"/>
      <c r="I70" s="23">
        <f>SUM(F70:H70)</f>
        <v>13500</v>
      </c>
      <c r="J70" t="s">
        <v>253</v>
      </c>
      <c r="K70" t="s">
        <v>250</v>
      </c>
    </row>
    <row r="71" spans="1:15" x14ac:dyDescent="0.3">
      <c r="A71" s="11"/>
      <c r="B71" s="19">
        <v>42865</v>
      </c>
      <c r="C71" s="45">
        <v>14193</v>
      </c>
      <c r="D71" s="9" t="s">
        <v>74</v>
      </c>
      <c r="E71" s="9" t="s">
        <v>75</v>
      </c>
      <c r="F71" s="27">
        <v>20880</v>
      </c>
      <c r="G71" s="23"/>
      <c r="H71" s="23"/>
      <c r="I71" s="23">
        <f>SUM(F71:H71)</f>
        <v>20880</v>
      </c>
      <c r="J71" t="s">
        <v>253</v>
      </c>
      <c r="K71" t="s">
        <v>250</v>
      </c>
    </row>
    <row r="72" spans="1:15" x14ac:dyDescent="0.3">
      <c r="A72" s="11"/>
      <c r="B72" s="19">
        <v>43384</v>
      </c>
      <c r="C72" s="45">
        <v>14974</v>
      </c>
      <c r="D72" s="9" t="s">
        <v>74</v>
      </c>
      <c r="E72" s="9" t="s">
        <v>299</v>
      </c>
      <c r="F72" s="27">
        <v>300</v>
      </c>
      <c r="G72" s="23"/>
      <c r="H72" s="23"/>
      <c r="I72" s="23">
        <f>SUM(F72:H72)</f>
        <v>300</v>
      </c>
      <c r="J72" t="s">
        <v>253</v>
      </c>
      <c r="K72" t="s">
        <v>250</v>
      </c>
    </row>
    <row r="73" spans="1:15" ht="15" thickBot="1" x14ac:dyDescent="0.35">
      <c r="A73" s="11"/>
      <c r="B73" s="19"/>
      <c r="C73" s="45"/>
      <c r="D73" s="9"/>
      <c r="E73" s="9"/>
      <c r="F73" s="25">
        <f>SUM(F70:F72)</f>
        <v>34680</v>
      </c>
      <c r="G73" s="25">
        <f t="shared" ref="G73:I73" si="7">SUM(G70:G72)</f>
        <v>0</v>
      </c>
      <c r="H73" s="25">
        <f t="shared" si="7"/>
        <v>0</v>
      </c>
      <c r="I73" s="25">
        <f t="shared" si="7"/>
        <v>34680</v>
      </c>
    </row>
    <row r="74" spans="1:15" ht="15" thickTop="1" x14ac:dyDescent="0.3">
      <c r="A74" s="12" t="s">
        <v>73</v>
      </c>
      <c r="B74" s="17"/>
      <c r="C74" s="45"/>
      <c r="D74" s="9"/>
      <c r="E74" s="9"/>
      <c r="F74" s="22"/>
      <c r="G74" s="23"/>
      <c r="H74" s="23"/>
      <c r="I74" s="23"/>
    </row>
    <row r="75" spans="1:15" x14ac:dyDescent="0.3">
      <c r="A75" s="11"/>
      <c r="B75" s="18">
        <v>41443</v>
      </c>
      <c r="C75" s="45">
        <v>72376</v>
      </c>
      <c r="D75" t="s">
        <v>59</v>
      </c>
      <c r="E75" s="9" t="s">
        <v>60</v>
      </c>
      <c r="F75" s="22">
        <v>4610</v>
      </c>
      <c r="G75" s="23"/>
      <c r="H75" s="23"/>
      <c r="I75" s="23">
        <f t="shared" ref="I75:I83" si="8">SUM(F75:H75)</f>
        <v>4610</v>
      </c>
      <c r="J75" t="s">
        <v>254</v>
      </c>
      <c r="K75" t="s">
        <v>250</v>
      </c>
    </row>
    <row r="76" spans="1:15" x14ac:dyDescent="0.3">
      <c r="A76" s="11"/>
      <c r="B76" s="18">
        <v>41428</v>
      </c>
      <c r="C76" s="45">
        <v>72363</v>
      </c>
      <c r="D76" t="s">
        <v>61</v>
      </c>
      <c r="E76" s="9" t="s">
        <v>62</v>
      </c>
      <c r="F76" s="22">
        <v>700</v>
      </c>
      <c r="G76" s="23"/>
      <c r="H76" s="23"/>
      <c r="I76" s="23">
        <f t="shared" si="8"/>
        <v>700</v>
      </c>
      <c r="J76" t="s">
        <v>254</v>
      </c>
      <c r="K76" t="s">
        <v>250</v>
      </c>
    </row>
    <row r="77" spans="1:15" x14ac:dyDescent="0.3">
      <c r="A77" s="11"/>
      <c r="B77" s="18">
        <v>41654</v>
      </c>
      <c r="C77" s="45">
        <v>72583</v>
      </c>
      <c r="D77" s="9" t="s">
        <v>61</v>
      </c>
      <c r="E77" s="9" t="s">
        <v>62</v>
      </c>
      <c r="F77" s="22">
        <v>2000</v>
      </c>
      <c r="G77" s="23"/>
      <c r="H77" s="23"/>
      <c r="I77" s="23">
        <f t="shared" si="8"/>
        <v>2000</v>
      </c>
      <c r="J77" t="s">
        <v>254</v>
      </c>
      <c r="K77" t="s">
        <v>250</v>
      </c>
    </row>
    <row r="78" spans="1:15" x14ac:dyDescent="0.3">
      <c r="A78" s="11"/>
      <c r="B78" s="18">
        <v>41716</v>
      </c>
      <c r="C78" s="45">
        <v>72660</v>
      </c>
      <c r="D78" s="9" t="s">
        <v>61</v>
      </c>
      <c r="E78" s="9" t="s">
        <v>62</v>
      </c>
      <c r="F78" s="22">
        <v>6250</v>
      </c>
      <c r="G78" s="23"/>
      <c r="H78" s="23"/>
      <c r="I78" s="23">
        <f t="shared" si="8"/>
        <v>6250</v>
      </c>
      <c r="J78" t="s">
        <v>254</v>
      </c>
      <c r="K78" t="s">
        <v>250</v>
      </c>
    </row>
    <row r="79" spans="1:15" x14ac:dyDescent="0.3">
      <c r="A79" s="11"/>
      <c r="B79" s="18"/>
      <c r="C79" s="45"/>
      <c r="D79" s="9" t="s">
        <v>33</v>
      </c>
      <c r="E79" s="9"/>
      <c r="F79" s="22">
        <v>2438</v>
      </c>
      <c r="G79" s="23"/>
      <c r="H79" s="23"/>
      <c r="I79" s="23">
        <f t="shared" si="8"/>
        <v>2438</v>
      </c>
      <c r="J79" t="s">
        <v>254</v>
      </c>
      <c r="K79" t="s">
        <v>250</v>
      </c>
    </row>
    <row r="80" spans="1:15" x14ac:dyDescent="0.3">
      <c r="A80" s="11"/>
      <c r="B80" s="46">
        <v>2014</v>
      </c>
      <c r="C80" s="45"/>
      <c r="D80" s="9" t="s">
        <v>221</v>
      </c>
      <c r="E80" s="9"/>
      <c r="F80" s="22"/>
      <c r="G80" s="23"/>
      <c r="H80" s="23"/>
      <c r="I80" s="23"/>
    </row>
    <row r="81" spans="1:11" ht="15" thickBot="1" x14ac:dyDescent="0.35">
      <c r="A81" s="11"/>
      <c r="B81" s="18"/>
      <c r="C81" s="45"/>
      <c r="D81" s="9"/>
      <c r="E81" s="9"/>
      <c r="F81" s="25">
        <f>SUM(F75:F80)</f>
        <v>15998</v>
      </c>
      <c r="G81" s="25">
        <f t="shared" ref="G81:I81" si="9">SUM(G75:G80)</f>
        <v>0</v>
      </c>
      <c r="H81" s="25">
        <f t="shared" si="9"/>
        <v>0</v>
      </c>
      <c r="I81" s="25">
        <f t="shared" si="9"/>
        <v>15998</v>
      </c>
    </row>
    <row r="82" spans="1:11" ht="15" thickTop="1" x14ac:dyDescent="0.3">
      <c r="A82" s="7" t="s">
        <v>64</v>
      </c>
      <c r="B82" s="18"/>
      <c r="C82" s="45"/>
      <c r="D82" s="9"/>
      <c r="E82" s="9"/>
      <c r="F82" s="22"/>
      <c r="G82" s="23"/>
      <c r="H82" s="23"/>
      <c r="I82" s="23"/>
    </row>
    <row r="83" spans="1:11" x14ac:dyDescent="0.3">
      <c r="A83" s="11"/>
      <c r="B83" s="18">
        <v>41694</v>
      </c>
      <c r="C83" s="45">
        <v>72636</v>
      </c>
      <c r="D83" s="9" t="s">
        <v>63</v>
      </c>
      <c r="E83" s="9" t="s">
        <v>64</v>
      </c>
      <c r="F83" s="22">
        <v>4253.68</v>
      </c>
      <c r="G83" s="23"/>
      <c r="H83" s="23"/>
      <c r="I83" s="23">
        <f t="shared" si="8"/>
        <v>4253.68</v>
      </c>
      <c r="J83" t="s">
        <v>272</v>
      </c>
      <c r="K83" t="s">
        <v>250</v>
      </c>
    </row>
    <row r="84" spans="1:11" x14ac:dyDescent="0.3">
      <c r="A84" s="11"/>
      <c r="B84" s="18">
        <v>42089</v>
      </c>
      <c r="C84" s="45">
        <v>73641</v>
      </c>
      <c r="D84" s="9" t="s">
        <v>63</v>
      </c>
      <c r="E84" s="9" t="s">
        <v>65</v>
      </c>
      <c r="F84" s="22">
        <v>3232.5099999999998</v>
      </c>
      <c r="G84" s="23"/>
      <c r="H84" s="23"/>
      <c r="I84" s="23">
        <f>SUM(F84:H84)</f>
        <v>3232.5099999999998</v>
      </c>
      <c r="J84" t="s">
        <v>272</v>
      </c>
      <c r="K84" t="s">
        <v>250</v>
      </c>
    </row>
    <row r="85" spans="1:11" x14ac:dyDescent="0.3">
      <c r="A85" s="11"/>
      <c r="B85" s="18">
        <v>43271</v>
      </c>
      <c r="C85" s="45">
        <v>14818</v>
      </c>
      <c r="D85" s="9" t="s">
        <v>63</v>
      </c>
      <c r="E85" s="9" t="s">
        <v>289</v>
      </c>
      <c r="F85" s="22">
        <v>2141.08</v>
      </c>
      <c r="G85" s="23"/>
      <c r="H85" s="23"/>
      <c r="I85" s="23">
        <f>SUM(F85:H85)</f>
        <v>2141.08</v>
      </c>
      <c r="J85" t="s">
        <v>290</v>
      </c>
      <c r="K85" t="s">
        <v>250</v>
      </c>
    </row>
    <row r="86" spans="1:11" ht="15" thickBot="1" x14ac:dyDescent="0.35">
      <c r="A86" s="11"/>
      <c r="B86" s="18"/>
      <c r="C86" s="45"/>
      <c r="D86" s="9"/>
      <c r="E86" s="9"/>
      <c r="F86" s="25">
        <f>SUM(F83:F85)</f>
        <v>9627.27</v>
      </c>
      <c r="G86" s="25">
        <f>SUM(G83:G85)</f>
        <v>0</v>
      </c>
      <c r="H86" s="25">
        <f>SUM(H83:H85)</f>
        <v>0</v>
      </c>
      <c r="I86" s="25">
        <f>SUM(I83:I85)</f>
        <v>9627.27</v>
      </c>
    </row>
    <row r="87" spans="1:11" ht="15" thickTop="1" x14ac:dyDescent="0.3">
      <c r="A87" s="7" t="s">
        <v>76</v>
      </c>
      <c r="B87" s="18"/>
      <c r="C87" s="45"/>
      <c r="D87" s="9"/>
      <c r="E87" s="9"/>
      <c r="F87" s="22"/>
      <c r="G87" s="23"/>
      <c r="H87" s="23"/>
      <c r="I87" s="23"/>
    </row>
    <row r="88" spans="1:11" x14ac:dyDescent="0.3">
      <c r="A88" s="7"/>
      <c r="B88" s="18" t="s">
        <v>86</v>
      </c>
      <c r="C88" s="45"/>
      <c r="D88" s="9" t="s">
        <v>77</v>
      </c>
      <c r="E88" s="9" t="s">
        <v>78</v>
      </c>
      <c r="F88" s="22">
        <v>1</v>
      </c>
      <c r="G88" s="23"/>
      <c r="H88" s="23"/>
      <c r="I88" s="23">
        <f t="shared" ref="I88:I93" si="10">SUM(F88:H88)</f>
        <v>1</v>
      </c>
      <c r="K88" t="s">
        <v>250</v>
      </c>
    </row>
    <row r="89" spans="1:11" x14ac:dyDescent="0.3">
      <c r="A89" s="7"/>
      <c r="B89" s="18" t="s">
        <v>86</v>
      </c>
      <c r="C89" s="45"/>
      <c r="D89" s="9"/>
      <c r="E89" s="9" t="s">
        <v>79</v>
      </c>
      <c r="F89" s="22">
        <v>1</v>
      </c>
      <c r="G89" s="23"/>
      <c r="H89" s="23"/>
      <c r="I89" s="23">
        <f t="shared" si="10"/>
        <v>1</v>
      </c>
      <c r="K89" t="s">
        <v>250</v>
      </c>
    </row>
    <row r="90" spans="1:11" x14ac:dyDescent="0.3">
      <c r="A90" s="7"/>
      <c r="B90" s="18" t="s">
        <v>85</v>
      </c>
      <c r="C90" s="45"/>
      <c r="D90" s="9"/>
      <c r="E90" s="9" t="s">
        <v>80</v>
      </c>
      <c r="F90" s="22">
        <v>1</v>
      </c>
      <c r="G90" s="23"/>
      <c r="H90" s="23"/>
      <c r="I90" s="23">
        <f t="shared" si="10"/>
        <v>1</v>
      </c>
      <c r="K90" t="s">
        <v>250</v>
      </c>
    </row>
    <row r="91" spans="1:11" x14ac:dyDescent="0.3">
      <c r="A91" s="7"/>
      <c r="B91" s="18" t="s">
        <v>85</v>
      </c>
      <c r="C91" s="45"/>
      <c r="D91" s="9" t="s">
        <v>315</v>
      </c>
      <c r="E91" s="9" t="s">
        <v>81</v>
      </c>
      <c r="F91" s="22">
        <v>1</v>
      </c>
      <c r="G91" s="23"/>
      <c r="H91" s="23"/>
      <c r="I91" s="23">
        <f t="shared" si="10"/>
        <v>1</v>
      </c>
      <c r="K91" t="s">
        <v>250</v>
      </c>
    </row>
    <row r="92" spans="1:11" x14ac:dyDescent="0.3">
      <c r="A92" s="11"/>
      <c r="B92" s="18">
        <v>42971</v>
      </c>
      <c r="C92" s="45">
        <v>14353</v>
      </c>
      <c r="D92" s="9" t="s">
        <v>77</v>
      </c>
      <c r="E92" s="9" t="s">
        <v>82</v>
      </c>
      <c r="F92" s="22">
        <v>1</v>
      </c>
      <c r="G92" s="23"/>
      <c r="H92" s="23"/>
      <c r="I92" s="23">
        <f t="shared" si="10"/>
        <v>1</v>
      </c>
      <c r="K92" t="s">
        <v>250</v>
      </c>
    </row>
    <row r="93" spans="1:11" x14ac:dyDescent="0.3">
      <c r="A93" s="11"/>
      <c r="B93" s="18" t="s">
        <v>84</v>
      </c>
      <c r="C93" s="45"/>
      <c r="D93" s="9"/>
      <c r="E93" s="9" t="s">
        <v>83</v>
      </c>
      <c r="F93" s="22">
        <v>1</v>
      </c>
      <c r="G93" s="23"/>
      <c r="H93" s="23"/>
      <c r="I93" s="23">
        <f t="shared" si="10"/>
        <v>1</v>
      </c>
      <c r="K93" t="s">
        <v>250</v>
      </c>
    </row>
    <row r="94" spans="1:11" ht="15" thickBot="1" x14ac:dyDescent="0.35">
      <c r="A94" s="11"/>
      <c r="B94" s="14"/>
      <c r="C94" s="45"/>
      <c r="D94" s="9"/>
      <c r="E94" s="9"/>
      <c r="F94" s="25">
        <f>SUM(F88:F93)</f>
        <v>6</v>
      </c>
      <c r="G94" s="25">
        <f>SUM(G88:G93)</f>
        <v>0</v>
      </c>
      <c r="H94" s="25">
        <f>SUM(H88:H93)</f>
        <v>0</v>
      </c>
      <c r="I94" s="25">
        <f>SUM(I88:I93)</f>
        <v>6</v>
      </c>
    </row>
    <row r="95" spans="1:11" ht="15" thickTop="1" x14ac:dyDescent="0.3">
      <c r="A95" s="7" t="s">
        <v>87</v>
      </c>
      <c r="B95" s="14"/>
      <c r="C95" s="45"/>
      <c r="D95" s="9"/>
      <c r="E95" s="9"/>
      <c r="F95" s="26"/>
      <c r="G95" s="26"/>
      <c r="H95" s="26"/>
      <c r="I95" s="26"/>
    </row>
    <row r="96" spans="1:11" x14ac:dyDescent="0.3">
      <c r="A96" s="11"/>
      <c r="B96" s="18" t="s">
        <v>88</v>
      </c>
      <c r="C96" s="45"/>
      <c r="D96" s="9"/>
      <c r="E96" s="9" t="s">
        <v>89</v>
      </c>
      <c r="F96" s="27">
        <v>1</v>
      </c>
      <c r="G96" s="27"/>
      <c r="H96" s="26"/>
      <c r="I96" s="23">
        <f t="shared" ref="I96:I102" si="11">SUM(F96:H96)</f>
        <v>1</v>
      </c>
      <c r="K96" t="s">
        <v>273</v>
      </c>
    </row>
    <row r="97" spans="1:11" x14ac:dyDescent="0.3">
      <c r="A97" s="11"/>
      <c r="B97" s="14"/>
      <c r="C97" s="45"/>
      <c r="D97" s="9"/>
      <c r="E97" s="9" t="s">
        <v>90</v>
      </c>
      <c r="F97" s="27">
        <v>1</v>
      </c>
      <c r="G97" s="27"/>
      <c r="H97" s="26"/>
      <c r="I97" s="23">
        <f t="shared" si="11"/>
        <v>1</v>
      </c>
      <c r="K97" t="s">
        <v>273</v>
      </c>
    </row>
    <row r="98" spans="1:11" x14ac:dyDescent="0.3">
      <c r="A98" s="11"/>
      <c r="B98" s="14"/>
      <c r="C98" s="45"/>
      <c r="D98" s="9"/>
      <c r="E98" s="9" t="s">
        <v>91</v>
      </c>
      <c r="F98" s="27">
        <v>1</v>
      </c>
      <c r="G98" s="27"/>
      <c r="H98" s="26"/>
      <c r="I98" s="23">
        <f t="shared" si="11"/>
        <v>1</v>
      </c>
      <c r="K98" t="s">
        <v>273</v>
      </c>
    </row>
    <row r="99" spans="1:11" x14ac:dyDescent="0.3">
      <c r="A99" s="11"/>
      <c r="B99" s="14"/>
      <c r="C99" s="45"/>
      <c r="D99" s="9"/>
      <c r="E99" s="9" t="s">
        <v>92</v>
      </c>
      <c r="F99" s="27">
        <v>1</v>
      </c>
      <c r="G99" s="27"/>
      <c r="H99" s="26"/>
      <c r="I99" s="23">
        <f t="shared" si="11"/>
        <v>1</v>
      </c>
      <c r="K99" t="s">
        <v>273</v>
      </c>
    </row>
    <row r="100" spans="1:11" x14ac:dyDescent="0.3">
      <c r="A100" s="11"/>
      <c r="B100" s="14"/>
      <c r="C100" s="45"/>
      <c r="E100" s="9" t="s">
        <v>93</v>
      </c>
      <c r="F100" s="27">
        <v>1</v>
      </c>
      <c r="G100" s="27"/>
      <c r="H100" s="26"/>
      <c r="I100" s="23">
        <f t="shared" ref="I100:I101" si="12">SUM(F100:H100)</f>
        <v>1</v>
      </c>
      <c r="K100" t="s">
        <v>273</v>
      </c>
    </row>
    <row r="101" spans="1:11" x14ac:dyDescent="0.3">
      <c r="A101" s="11"/>
      <c r="B101" s="14">
        <v>45301</v>
      </c>
      <c r="C101" s="45"/>
      <c r="D101" s="9" t="s">
        <v>360</v>
      </c>
      <c r="E101" s="9" t="s">
        <v>361</v>
      </c>
      <c r="F101" s="27">
        <v>2667.6</v>
      </c>
      <c r="G101" s="27"/>
      <c r="H101" s="26"/>
      <c r="I101" s="23">
        <f t="shared" si="12"/>
        <v>2667.6</v>
      </c>
    </row>
    <row r="102" spans="1:11" x14ac:dyDescent="0.3">
      <c r="A102" s="11"/>
      <c r="B102" s="14">
        <v>45371</v>
      </c>
      <c r="C102" s="45"/>
      <c r="D102" s="9" t="s">
        <v>362</v>
      </c>
      <c r="E102" s="9" t="s">
        <v>363</v>
      </c>
      <c r="F102" s="27">
        <v>1530</v>
      </c>
      <c r="G102" s="27"/>
      <c r="H102" s="26"/>
      <c r="I102" s="23">
        <f t="shared" si="11"/>
        <v>1530</v>
      </c>
    </row>
    <row r="103" spans="1:11" ht="15" thickBot="1" x14ac:dyDescent="0.35">
      <c r="A103" s="11"/>
      <c r="B103" s="13"/>
      <c r="C103" s="45"/>
      <c r="D103" s="9"/>
      <c r="E103" s="9"/>
      <c r="F103" s="25">
        <f>SUM(F96:F102)</f>
        <v>4202.6000000000004</v>
      </c>
      <c r="G103" s="25">
        <f>SUM(G96:G102)</f>
        <v>0</v>
      </c>
      <c r="H103" s="25">
        <f>SUM(H96:H102)</f>
        <v>0</v>
      </c>
      <c r="I103" s="25">
        <f>SUM(I96:I102)</f>
        <v>4202.6000000000004</v>
      </c>
    </row>
    <row r="104" spans="1:11" ht="15" thickTop="1" x14ac:dyDescent="0.3">
      <c r="A104" s="11"/>
      <c r="B104" s="13"/>
      <c r="C104" s="45"/>
      <c r="D104" s="9"/>
      <c r="E104" s="9"/>
      <c r="F104" s="27"/>
      <c r="G104" s="23"/>
      <c r="H104" s="23"/>
      <c r="I104" s="23"/>
    </row>
    <row r="105" spans="1:11" ht="15" thickBot="1" x14ac:dyDescent="0.35">
      <c r="A105" s="7" t="s">
        <v>94</v>
      </c>
      <c r="B105" s="13"/>
      <c r="C105" s="45"/>
      <c r="D105" s="9"/>
      <c r="E105" s="9"/>
      <c r="F105" s="28">
        <f>F51+F68+F73+F81+F86+F94+F103</f>
        <v>2182571.89</v>
      </c>
      <c r="G105" s="28">
        <f>G51+G68+G73+G81+G86+G94+G103</f>
        <v>44493.380000000005</v>
      </c>
      <c r="H105" s="28">
        <f>H51+H68+H73+H81+H86+H94+H103</f>
        <v>0</v>
      </c>
      <c r="I105" s="28">
        <f>I51+I68+I73+I81+I86+I94+I103</f>
        <v>2227065.27</v>
      </c>
    </row>
    <row r="106" spans="1:11" x14ac:dyDescent="0.3">
      <c r="A106" s="5"/>
      <c r="B106" s="5"/>
      <c r="F106" s="20"/>
      <c r="G106" s="20"/>
      <c r="H106" s="20"/>
      <c r="I106" s="20"/>
    </row>
    <row r="107" spans="1:11" ht="15" thickBot="1" x14ac:dyDescent="0.35">
      <c r="A107" s="1"/>
      <c r="B107" s="1"/>
      <c r="C107" s="5"/>
      <c r="D107" s="1"/>
      <c r="F107" s="20"/>
      <c r="G107" s="20"/>
      <c r="H107" s="37" t="s">
        <v>95</v>
      </c>
      <c r="I107" s="30">
        <v>2790000</v>
      </c>
    </row>
    <row r="108" spans="1:11" x14ac:dyDescent="0.3">
      <c r="A108" s="5"/>
      <c r="B108" s="5"/>
      <c r="F108" s="20"/>
      <c r="G108" s="20"/>
      <c r="H108" s="20"/>
      <c r="I108" s="20"/>
    </row>
    <row r="109" spans="1:11" x14ac:dyDescent="0.3">
      <c r="A109" s="5"/>
      <c r="B109" s="5"/>
      <c r="F109" s="20"/>
      <c r="G109" s="20"/>
      <c r="H109" s="20"/>
      <c r="I109" s="31"/>
    </row>
    <row r="110" spans="1:11" x14ac:dyDescent="0.3">
      <c r="A110" s="5"/>
      <c r="B110" s="5"/>
      <c r="F110" s="20"/>
      <c r="G110" s="20"/>
      <c r="H110" s="20"/>
      <c r="I110" s="20"/>
    </row>
  </sheetData>
  <mergeCells count="2">
    <mergeCell ref="A4:B4"/>
    <mergeCell ref="A1:K1"/>
  </mergeCells>
  <phoneticPr fontId="6" type="noConversion"/>
  <printOptions gridLines="1"/>
  <pageMargins left="0.98425196850393704" right="0.19685039370078741" top="0.39370078740157483" bottom="0.19685039370078741" header="0.31496062992125984" footer="0.31496062992125984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6"/>
  <sheetViews>
    <sheetView workbookViewId="0">
      <selection activeCell="C20" sqref="C20"/>
    </sheetView>
  </sheetViews>
  <sheetFormatPr defaultRowHeight="14.4" x14ac:dyDescent="0.3"/>
  <cols>
    <col min="2" max="2" width="10.6640625" bestFit="1" customWidth="1"/>
    <col min="3" max="3" width="10.6640625" style="44" customWidth="1"/>
    <col min="4" max="4" width="22.6640625" style="44" customWidth="1"/>
    <col min="5" max="5" width="43.88671875" bestFit="1" customWidth="1"/>
    <col min="6" max="9" width="11.88671875" customWidth="1"/>
    <col min="10" max="10" width="11.109375" customWidth="1"/>
    <col min="11" max="11" width="17.33203125" style="68" customWidth="1"/>
  </cols>
  <sheetData>
    <row r="1" spans="1:13" ht="15.75" customHeight="1" thickBot="1" x14ac:dyDescent="0.35">
      <c r="A1" s="127" t="s">
        <v>201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9"/>
    </row>
    <row r="2" spans="1:13" ht="43.2" x14ac:dyDescent="0.3">
      <c r="A2" s="6"/>
      <c r="B2" s="16"/>
      <c r="C2" s="95" t="s">
        <v>70</v>
      </c>
      <c r="D2" s="16"/>
      <c r="E2" s="16"/>
      <c r="F2" s="16" t="s">
        <v>66</v>
      </c>
      <c r="G2" s="16" t="s">
        <v>67</v>
      </c>
      <c r="H2" s="16" t="s">
        <v>68</v>
      </c>
      <c r="I2" s="16" t="s">
        <v>69</v>
      </c>
      <c r="J2" s="130" t="s">
        <v>251</v>
      </c>
      <c r="K2" s="130"/>
      <c r="L2" s="16" t="s">
        <v>252</v>
      </c>
      <c r="M2" s="16" t="s">
        <v>454</v>
      </c>
    </row>
    <row r="3" spans="1:13" x14ac:dyDescent="0.3">
      <c r="B3" s="11"/>
      <c r="C3" s="124"/>
      <c r="D3" s="34"/>
      <c r="E3" s="34"/>
      <c r="F3" s="32" t="s">
        <v>0</v>
      </c>
      <c r="G3" s="11" t="s">
        <v>0</v>
      </c>
      <c r="H3" s="11" t="s">
        <v>0</v>
      </c>
      <c r="I3" s="11" t="s">
        <v>0</v>
      </c>
      <c r="J3" s="20"/>
    </row>
    <row r="4" spans="1:13" x14ac:dyDescent="0.3">
      <c r="A4" s="39"/>
      <c r="B4" s="13" t="s">
        <v>209</v>
      </c>
      <c r="C4" s="124"/>
      <c r="D4" s="34"/>
      <c r="E4" s="34"/>
      <c r="F4" s="10">
        <v>60637</v>
      </c>
      <c r="G4" s="13"/>
      <c r="H4" s="13"/>
      <c r="I4" s="10">
        <f t="shared" ref="I4:I7" si="0">SUM(F4:H4)</f>
        <v>60637</v>
      </c>
      <c r="J4" s="20" t="s">
        <v>5</v>
      </c>
      <c r="L4" s="17" t="s">
        <v>202</v>
      </c>
    </row>
    <row r="5" spans="1:13" x14ac:dyDescent="0.3">
      <c r="B5" s="14">
        <v>41946</v>
      </c>
      <c r="C5" s="45">
        <v>72921</v>
      </c>
      <c r="D5" s="45" t="s">
        <v>203</v>
      </c>
      <c r="E5" s="17" t="s">
        <v>204</v>
      </c>
      <c r="F5" s="10">
        <v>14000</v>
      </c>
      <c r="G5" s="10"/>
      <c r="H5" s="10"/>
      <c r="I5" s="10">
        <f t="shared" si="0"/>
        <v>14000</v>
      </c>
      <c r="J5" s="20" t="s">
        <v>5</v>
      </c>
      <c r="K5" s="68" t="s">
        <v>271</v>
      </c>
      <c r="L5" s="17" t="s">
        <v>250</v>
      </c>
    </row>
    <row r="6" spans="1:13" x14ac:dyDescent="0.3">
      <c r="B6" s="14">
        <v>42293</v>
      </c>
      <c r="C6" s="45" t="s">
        <v>205</v>
      </c>
      <c r="D6" s="45" t="s">
        <v>203</v>
      </c>
      <c r="E6" s="17" t="s">
        <v>206</v>
      </c>
      <c r="F6" s="10">
        <v>12000</v>
      </c>
      <c r="G6" s="10"/>
      <c r="H6" s="10"/>
      <c r="I6" s="10">
        <f t="shared" si="0"/>
        <v>12000</v>
      </c>
      <c r="J6" s="20" t="s">
        <v>5</v>
      </c>
      <c r="K6" s="68" t="s">
        <v>268</v>
      </c>
      <c r="L6" s="17" t="s">
        <v>250</v>
      </c>
    </row>
    <row r="7" spans="1:13" x14ac:dyDescent="0.3">
      <c r="B7" s="14">
        <v>42464</v>
      </c>
      <c r="C7" s="45">
        <v>73559</v>
      </c>
      <c r="D7" s="45" t="s">
        <v>203</v>
      </c>
      <c r="E7" s="17" t="s">
        <v>207</v>
      </c>
      <c r="F7" s="10">
        <v>4302.3599999999997</v>
      </c>
      <c r="G7" s="10"/>
      <c r="H7" s="10"/>
      <c r="I7" s="10">
        <f t="shared" si="0"/>
        <v>4302.3599999999997</v>
      </c>
      <c r="J7" s="20" t="s">
        <v>5</v>
      </c>
      <c r="K7" s="68" t="s">
        <v>268</v>
      </c>
      <c r="L7" s="17" t="s">
        <v>250</v>
      </c>
    </row>
    <row r="8" spans="1:13" x14ac:dyDescent="0.3">
      <c r="B8" s="14">
        <v>42464</v>
      </c>
      <c r="C8" s="45">
        <v>73559</v>
      </c>
      <c r="D8" s="45" t="s">
        <v>203</v>
      </c>
      <c r="E8" s="17" t="s">
        <v>208</v>
      </c>
      <c r="F8" s="10">
        <v>344.19</v>
      </c>
      <c r="G8" s="10"/>
      <c r="H8" s="10"/>
      <c r="I8" s="10">
        <f t="shared" ref="I8:I9" si="1">SUM(F8:H8)</f>
        <v>344.19</v>
      </c>
      <c r="J8" s="20" t="s">
        <v>5</v>
      </c>
      <c r="K8" s="68" t="s">
        <v>268</v>
      </c>
      <c r="L8" s="17" t="s">
        <v>250</v>
      </c>
    </row>
    <row r="9" spans="1:13" x14ac:dyDescent="0.3">
      <c r="B9" s="14">
        <v>44770</v>
      </c>
      <c r="C9" s="18">
        <v>44762</v>
      </c>
      <c r="D9" s="9" t="s">
        <v>331</v>
      </c>
      <c r="E9" s="17" t="s">
        <v>332</v>
      </c>
      <c r="F9" s="10">
        <v>485</v>
      </c>
      <c r="G9" s="10"/>
      <c r="H9" s="10"/>
      <c r="I9" s="10">
        <f t="shared" si="1"/>
        <v>485</v>
      </c>
      <c r="J9" s="20" t="s">
        <v>5</v>
      </c>
      <c r="K9" s="68" t="s">
        <v>333</v>
      </c>
      <c r="L9" s="17" t="s">
        <v>250</v>
      </c>
    </row>
    <row r="10" spans="1:13" x14ac:dyDescent="0.3">
      <c r="B10" s="14">
        <v>44770</v>
      </c>
      <c r="C10" s="18">
        <v>44778</v>
      </c>
      <c r="D10" s="72" t="s">
        <v>334</v>
      </c>
      <c r="E10" s="17" t="s">
        <v>335</v>
      </c>
      <c r="F10" s="10">
        <v>60</v>
      </c>
      <c r="G10" s="10"/>
      <c r="H10" s="10"/>
      <c r="I10" s="10">
        <f t="shared" ref="I10:I11" si="2">SUM(F10:H10)</f>
        <v>60</v>
      </c>
      <c r="J10" s="20" t="s">
        <v>5</v>
      </c>
      <c r="K10" s="68" t="s">
        <v>333</v>
      </c>
      <c r="L10" s="17" t="s">
        <v>250</v>
      </c>
    </row>
    <row r="11" spans="1:13" x14ac:dyDescent="0.3">
      <c r="B11" s="14">
        <v>45338</v>
      </c>
      <c r="C11" s="125" t="s">
        <v>368</v>
      </c>
      <c r="D11" t="s">
        <v>364</v>
      </c>
      <c r="E11" s="17" t="s">
        <v>365</v>
      </c>
      <c r="F11" s="10">
        <v>2760</v>
      </c>
      <c r="G11" s="36"/>
      <c r="H11" s="10"/>
      <c r="I11" s="10">
        <f t="shared" si="2"/>
        <v>2760</v>
      </c>
      <c r="J11" s="20" t="s">
        <v>5</v>
      </c>
      <c r="K11" s="68" t="s">
        <v>367</v>
      </c>
      <c r="L11" s="17" t="s">
        <v>250</v>
      </c>
    </row>
    <row r="12" spans="1:13" x14ac:dyDescent="0.3">
      <c r="B12" s="14">
        <v>45330</v>
      </c>
      <c r="C12" s="125" t="s">
        <v>369</v>
      </c>
      <c r="D12" s="9" t="s">
        <v>364</v>
      </c>
      <c r="E12" s="17" t="s">
        <v>366</v>
      </c>
      <c r="F12" s="10">
        <v>2160</v>
      </c>
      <c r="G12" s="10"/>
      <c r="H12" s="10"/>
      <c r="I12" s="10">
        <f t="shared" ref="I12:I19" si="3">SUM(F12:H12)</f>
        <v>2160</v>
      </c>
      <c r="J12" s="20" t="s">
        <v>5</v>
      </c>
      <c r="K12" s="68" t="s">
        <v>367</v>
      </c>
      <c r="L12" s="17" t="s">
        <v>250</v>
      </c>
    </row>
    <row r="13" spans="1:13" x14ac:dyDescent="0.3">
      <c r="B13" s="14">
        <v>45412</v>
      </c>
      <c r="C13" s="125" t="s">
        <v>489</v>
      </c>
      <c r="D13" s="91" t="s">
        <v>364</v>
      </c>
      <c r="E13" s="91" t="s">
        <v>398</v>
      </c>
      <c r="F13" s="10"/>
      <c r="G13" s="91">
        <v>4920</v>
      </c>
      <c r="H13" s="10"/>
      <c r="I13" s="10">
        <f t="shared" si="3"/>
        <v>4920</v>
      </c>
      <c r="J13" s="20" t="s">
        <v>5</v>
      </c>
      <c r="K13" s="68" t="s">
        <v>367</v>
      </c>
      <c r="L13" s="17" t="s">
        <v>250</v>
      </c>
      <c r="M13" s="92">
        <v>307</v>
      </c>
    </row>
    <row r="14" spans="1:13" x14ac:dyDescent="0.3">
      <c r="B14" s="14">
        <v>45454</v>
      </c>
      <c r="C14" s="125" t="s">
        <v>493</v>
      </c>
      <c r="D14" s="91" t="s">
        <v>399</v>
      </c>
      <c r="E14" s="91" t="s">
        <v>400</v>
      </c>
      <c r="F14" s="10"/>
      <c r="G14" s="91">
        <v>480</v>
      </c>
      <c r="H14" s="10"/>
      <c r="I14" s="10">
        <f t="shared" si="3"/>
        <v>480</v>
      </c>
      <c r="J14" s="20" t="s">
        <v>5</v>
      </c>
      <c r="K14" s="68" t="s">
        <v>270</v>
      </c>
      <c r="L14" s="17" t="s">
        <v>250</v>
      </c>
      <c r="M14" s="92">
        <v>307</v>
      </c>
    </row>
    <row r="15" spans="1:13" x14ac:dyDescent="0.3">
      <c r="B15" s="14">
        <v>45511</v>
      </c>
      <c r="C15" s="125" t="s">
        <v>499</v>
      </c>
      <c r="D15" t="s">
        <v>401</v>
      </c>
      <c r="E15" s="81" t="s">
        <v>402</v>
      </c>
      <c r="F15" s="10"/>
      <c r="G15" s="82">
        <v>7740</v>
      </c>
      <c r="H15" s="10"/>
      <c r="I15" s="10">
        <f t="shared" si="3"/>
        <v>7740</v>
      </c>
      <c r="J15" s="20" t="s">
        <v>5</v>
      </c>
      <c r="K15" s="68" t="s">
        <v>255</v>
      </c>
      <c r="L15" s="17" t="s">
        <v>250</v>
      </c>
      <c r="M15" s="92">
        <v>307</v>
      </c>
    </row>
    <row r="16" spans="1:13" x14ac:dyDescent="0.3">
      <c r="B16" s="14">
        <v>45576</v>
      </c>
      <c r="C16" s="125" t="s">
        <v>500</v>
      </c>
      <c r="D16" t="s">
        <v>401</v>
      </c>
      <c r="E16" s="81" t="s">
        <v>403</v>
      </c>
      <c r="F16" s="10"/>
      <c r="G16" s="82">
        <v>7740</v>
      </c>
      <c r="H16" s="10"/>
      <c r="I16" s="10">
        <f t="shared" si="3"/>
        <v>7740</v>
      </c>
      <c r="J16" s="20" t="s">
        <v>5</v>
      </c>
      <c r="K16" s="68" t="s">
        <v>255</v>
      </c>
      <c r="L16" s="17" t="s">
        <v>250</v>
      </c>
      <c r="M16" s="92">
        <v>307</v>
      </c>
    </row>
    <row r="17" spans="2:13" x14ac:dyDescent="0.3">
      <c r="B17" s="14">
        <v>45541</v>
      </c>
      <c r="C17" s="125" t="s">
        <v>501</v>
      </c>
      <c r="D17" s="93" t="s">
        <v>404</v>
      </c>
      <c r="E17" s="91" t="s">
        <v>405</v>
      </c>
      <c r="F17" s="10"/>
      <c r="G17" s="83">
        <v>468</v>
      </c>
      <c r="H17" s="10"/>
      <c r="I17" s="10">
        <f t="shared" si="3"/>
        <v>468</v>
      </c>
      <c r="J17" s="20" t="s">
        <v>5</v>
      </c>
      <c r="K17" s="68" t="s">
        <v>266</v>
      </c>
      <c r="L17" s="17" t="s">
        <v>250</v>
      </c>
      <c r="M17" s="92">
        <v>307</v>
      </c>
    </row>
    <row r="18" spans="2:13" x14ac:dyDescent="0.3">
      <c r="B18" s="14">
        <v>45622</v>
      </c>
      <c r="C18" s="45">
        <v>233</v>
      </c>
      <c r="D18" t="s">
        <v>406</v>
      </c>
      <c r="E18" t="s">
        <v>477</v>
      </c>
      <c r="F18" s="10"/>
      <c r="G18" s="84">
        <v>680</v>
      </c>
      <c r="H18" s="10"/>
      <c r="I18" s="10">
        <f t="shared" si="3"/>
        <v>680</v>
      </c>
      <c r="J18" s="20" t="s">
        <v>5</v>
      </c>
      <c r="K18" s="68" t="s">
        <v>280</v>
      </c>
      <c r="L18" s="17" t="s">
        <v>250</v>
      </c>
      <c r="M18" s="92">
        <v>307</v>
      </c>
    </row>
    <row r="19" spans="2:13" x14ac:dyDescent="0.3">
      <c r="B19" s="14">
        <v>45625</v>
      </c>
      <c r="C19" s="125" t="s">
        <v>502</v>
      </c>
      <c r="D19" t="s">
        <v>404</v>
      </c>
      <c r="E19" t="s">
        <v>407</v>
      </c>
      <c r="F19" s="10"/>
      <c r="G19" s="84">
        <v>1716</v>
      </c>
      <c r="H19" s="10"/>
      <c r="I19" s="10">
        <f t="shared" si="3"/>
        <v>1716</v>
      </c>
      <c r="J19" s="20" t="s">
        <v>5</v>
      </c>
      <c r="K19" s="68" t="s">
        <v>269</v>
      </c>
      <c r="L19" s="17" t="s">
        <v>250</v>
      </c>
      <c r="M19" s="92">
        <v>307</v>
      </c>
    </row>
    <row r="20" spans="2:13" ht="15" thickBot="1" x14ac:dyDescent="0.35">
      <c r="B20" s="9"/>
      <c r="C20" s="45"/>
      <c r="D20" s="45"/>
      <c r="E20" s="9"/>
      <c r="F20" s="33">
        <f>SUM(F4:F19)</f>
        <v>96748.55</v>
      </c>
      <c r="G20" s="33">
        <f>SUM(G4:G19)</f>
        <v>23744</v>
      </c>
      <c r="H20" s="33">
        <f>SUM(H4:H19)</f>
        <v>0</v>
      </c>
      <c r="I20" s="33">
        <f>SUM(I4:I19)</f>
        <v>120492.55</v>
      </c>
      <c r="J20" s="20"/>
    </row>
    <row r="21" spans="2:13" x14ac:dyDescent="0.3">
      <c r="B21" s="9"/>
      <c r="C21" s="45"/>
      <c r="D21" s="45"/>
      <c r="E21" s="9"/>
      <c r="F21" s="10"/>
      <c r="G21" s="10"/>
      <c r="H21" s="10"/>
      <c r="I21" s="10"/>
      <c r="J21" s="20"/>
    </row>
    <row r="22" spans="2:13" x14ac:dyDescent="0.3">
      <c r="C22" s="68"/>
      <c r="D22"/>
      <c r="I22" s="10"/>
      <c r="J22" s="20"/>
    </row>
    <row r="23" spans="2:13" x14ac:dyDescent="0.3">
      <c r="C23" s="68"/>
      <c r="D23"/>
      <c r="I23" s="10"/>
    </row>
    <row r="24" spans="2:13" x14ac:dyDescent="0.3">
      <c r="C24" s="68"/>
      <c r="D24"/>
      <c r="I24" s="10"/>
    </row>
    <row r="25" spans="2:13" x14ac:dyDescent="0.3">
      <c r="C25" s="68"/>
      <c r="D25"/>
      <c r="K25"/>
    </row>
    <row r="26" spans="2:13" x14ac:dyDescent="0.3">
      <c r="C26" s="68"/>
      <c r="D26"/>
    </row>
    <row r="27" spans="2:13" x14ac:dyDescent="0.3">
      <c r="C27" s="68"/>
      <c r="D27"/>
    </row>
    <row r="28" spans="2:13" x14ac:dyDescent="0.3">
      <c r="C28" s="68"/>
      <c r="D28"/>
      <c r="I28" s="10"/>
    </row>
    <row r="29" spans="2:13" x14ac:dyDescent="0.3">
      <c r="C29" s="68"/>
      <c r="D29"/>
      <c r="I29" s="10"/>
    </row>
    <row r="30" spans="2:13" x14ac:dyDescent="0.3">
      <c r="B30" s="9"/>
      <c r="C30" s="45"/>
      <c r="D30" s="45"/>
      <c r="E30" s="9"/>
      <c r="F30" s="10"/>
      <c r="G30" s="10"/>
      <c r="H30" s="10"/>
      <c r="I30" s="10"/>
    </row>
    <row r="31" spans="2:13" x14ac:dyDescent="0.3">
      <c r="B31" s="9"/>
      <c r="C31" s="45"/>
      <c r="D31" s="45"/>
      <c r="E31" s="9"/>
      <c r="F31" s="10"/>
      <c r="G31" s="10"/>
      <c r="H31" s="10"/>
      <c r="I31" s="10"/>
    </row>
    <row r="32" spans="2:13" x14ac:dyDescent="0.3">
      <c r="B32" s="9"/>
      <c r="C32" s="45"/>
      <c r="D32" s="45"/>
      <c r="E32" s="9"/>
      <c r="F32" s="10"/>
      <c r="G32" s="10"/>
      <c r="H32" s="10"/>
      <c r="I32" s="10"/>
    </row>
    <row r="33" spans="2:9" x14ac:dyDescent="0.3">
      <c r="B33" s="9"/>
      <c r="C33" s="45"/>
      <c r="D33" s="45"/>
      <c r="E33" s="9"/>
      <c r="F33" s="10"/>
      <c r="G33" s="10"/>
      <c r="H33" s="10"/>
      <c r="I33" s="10"/>
    </row>
    <row r="34" spans="2:9" x14ac:dyDescent="0.3">
      <c r="B34" s="9"/>
      <c r="C34" s="45"/>
      <c r="D34" s="45"/>
      <c r="E34" s="9"/>
      <c r="F34" s="10"/>
      <c r="G34" s="10"/>
      <c r="H34" s="10"/>
      <c r="I34" s="10"/>
    </row>
    <row r="35" spans="2:9" x14ac:dyDescent="0.3">
      <c r="B35" s="9"/>
      <c r="C35" s="45"/>
      <c r="D35" s="45"/>
      <c r="E35" s="9"/>
      <c r="F35" s="10"/>
      <c r="G35" s="10"/>
      <c r="H35" s="10"/>
      <c r="I35" s="10"/>
    </row>
    <row r="36" spans="2:9" x14ac:dyDescent="0.3">
      <c r="B36" s="9"/>
      <c r="C36" s="45"/>
      <c r="D36" s="45"/>
      <c r="E36" s="9"/>
      <c r="F36" s="9"/>
      <c r="G36" s="9"/>
      <c r="H36" s="9"/>
      <c r="I36" s="9"/>
    </row>
  </sheetData>
  <mergeCells count="2">
    <mergeCell ref="A1:L1"/>
    <mergeCell ref="J2:K2"/>
  </mergeCells>
  <phoneticPr fontId="6" type="noConversion"/>
  <pageMargins left="0.98425196850393704" right="0.19685039370078741" top="0.39370078740157483" bottom="0.19685039370078741" header="0.31496062992125984" footer="0.31496062992125984"/>
  <pageSetup paperSize="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4"/>
  <sheetViews>
    <sheetView zoomScale="80" zoomScaleNormal="80" workbookViewId="0">
      <pane xSplit="5" ySplit="3" topLeftCell="F138" activePane="bottomRight" state="frozen"/>
      <selection pane="topRight" activeCell="G1" sqref="G1"/>
      <selection pane="bottomLeft" activeCell="A5" sqref="A5"/>
      <selection pane="bottomRight" activeCell="G185" sqref="G185"/>
    </sheetView>
  </sheetViews>
  <sheetFormatPr defaultRowHeight="14.4" x14ac:dyDescent="0.3"/>
  <cols>
    <col min="2" max="2" width="12.6640625" style="29" customWidth="1"/>
    <col min="3" max="3" width="15.5546875" style="44" bestFit="1" customWidth="1"/>
    <col min="4" max="4" width="34.6640625" style="68" customWidth="1"/>
    <col min="5" max="5" width="48" customWidth="1"/>
    <col min="6" max="9" width="12.6640625" customWidth="1"/>
    <col min="11" max="11" width="20.44140625" bestFit="1" customWidth="1"/>
    <col min="13" max="13" width="10.6640625" style="68" bestFit="1" customWidth="1"/>
    <col min="14" max="16" width="10.6640625" bestFit="1" customWidth="1"/>
  </cols>
  <sheetData>
    <row r="1" spans="1:13" ht="15.75" customHeight="1" thickBot="1" x14ac:dyDescent="0.35">
      <c r="A1" s="127" t="s">
        <v>109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9"/>
    </row>
    <row r="2" spans="1:13" ht="43.2" x14ac:dyDescent="0.3">
      <c r="A2" s="6"/>
      <c r="B2" s="16"/>
      <c r="C2" s="95" t="s">
        <v>70</v>
      </c>
      <c r="D2" s="95"/>
      <c r="E2" s="16"/>
      <c r="F2" s="16" t="s">
        <v>66</v>
      </c>
      <c r="G2" s="16" t="s">
        <v>67</v>
      </c>
      <c r="H2" s="16" t="s">
        <v>68</v>
      </c>
      <c r="I2" s="16" t="s">
        <v>69</v>
      </c>
      <c r="J2" s="130" t="s">
        <v>251</v>
      </c>
      <c r="K2" s="130"/>
      <c r="L2" s="16" t="s">
        <v>252</v>
      </c>
      <c r="M2" s="95" t="s">
        <v>454</v>
      </c>
    </row>
    <row r="3" spans="1:13" x14ac:dyDescent="0.3">
      <c r="B3" s="11"/>
      <c r="C3" s="124"/>
      <c r="D3" s="7"/>
      <c r="E3" s="34"/>
      <c r="F3" s="32" t="s">
        <v>0</v>
      </c>
      <c r="G3" s="11" t="s">
        <v>0</v>
      </c>
      <c r="H3" s="11" t="s">
        <v>0</v>
      </c>
      <c r="I3" s="11" t="s">
        <v>0</v>
      </c>
      <c r="J3" s="20"/>
      <c r="K3" s="20"/>
    </row>
    <row r="4" spans="1:13" x14ac:dyDescent="0.3">
      <c r="A4" s="39" t="s">
        <v>463</v>
      </c>
      <c r="B4" s="11"/>
      <c r="C4" s="124"/>
      <c r="D4" s="7"/>
      <c r="E4" s="34"/>
      <c r="F4" s="32"/>
      <c r="G4" s="11"/>
      <c r="H4" s="11"/>
      <c r="I4" s="11"/>
    </row>
    <row r="5" spans="1:13" x14ac:dyDescent="0.3">
      <c r="B5" s="14">
        <v>41663</v>
      </c>
      <c r="C5" s="45">
        <v>72594</v>
      </c>
      <c r="D5" s="17" t="s">
        <v>140</v>
      </c>
      <c r="E5" s="9" t="s">
        <v>141</v>
      </c>
      <c r="F5" s="10">
        <v>0</v>
      </c>
      <c r="G5" s="10"/>
      <c r="H5" s="10"/>
      <c r="I5" s="10">
        <f>SUM(F5:H5)</f>
        <v>0</v>
      </c>
    </row>
    <row r="6" spans="1:13" x14ac:dyDescent="0.3">
      <c r="B6" s="14">
        <v>40701</v>
      </c>
      <c r="C6" s="45">
        <v>71539</v>
      </c>
      <c r="D6" s="17" t="s">
        <v>24</v>
      </c>
      <c r="E6" s="9" t="s">
        <v>121</v>
      </c>
      <c r="F6" s="10">
        <v>0.59999999999990905</v>
      </c>
      <c r="G6" s="10"/>
      <c r="H6" s="10"/>
      <c r="I6" s="10">
        <f>SUM(F6:H6)</f>
        <v>0.59999999999990905</v>
      </c>
      <c r="J6" t="s">
        <v>255</v>
      </c>
      <c r="K6" t="s">
        <v>269</v>
      </c>
      <c r="L6" t="s">
        <v>250</v>
      </c>
    </row>
    <row r="7" spans="1:13" x14ac:dyDescent="0.3">
      <c r="B7" s="14">
        <v>39378</v>
      </c>
      <c r="C7" s="45">
        <v>70180</v>
      </c>
      <c r="D7" s="68" t="s">
        <v>22</v>
      </c>
      <c r="E7" s="9" t="s">
        <v>110</v>
      </c>
      <c r="F7" s="10">
        <v>2750</v>
      </c>
      <c r="G7" s="10"/>
      <c r="H7" s="10"/>
      <c r="I7" s="10">
        <f t="shared" ref="I7" si="0">SUM(F7:H7)</f>
        <v>2750</v>
      </c>
      <c r="J7" t="s">
        <v>255</v>
      </c>
      <c r="K7" t="s">
        <v>269</v>
      </c>
      <c r="L7" t="s">
        <v>250</v>
      </c>
    </row>
    <row r="8" spans="1:13" x14ac:dyDescent="0.3">
      <c r="B8" s="14">
        <v>39486</v>
      </c>
      <c r="C8" s="45">
        <v>70284</v>
      </c>
      <c r="D8" s="68" t="s">
        <v>22</v>
      </c>
      <c r="E8" s="9" t="s">
        <v>115</v>
      </c>
      <c r="F8" s="10">
        <v>425</v>
      </c>
      <c r="G8" s="10"/>
      <c r="H8" s="10"/>
      <c r="I8" s="10">
        <f>SUM(F8:H8)</f>
        <v>425</v>
      </c>
      <c r="J8" t="s">
        <v>255</v>
      </c>
      <c r="K8" t="s">
        <v>269</v>
      </c>
      <c r="L8" t="s">
        <v>250</v>
      </c>
    </row>
    <row r="9" spans="1:13" x14ac:dyDescent="0.3">
      <c r="B9" s="14">
        <v>39581</v>
      </c>
      <c r="C9" s="45">
        <v>70370</v>
      </c>
      <c r="D9" s="68" t="s">
        <v>22</v>
      </c>
      <c r="E9" s="9" t="s">
        <v>116</v>
      </c>
      <c r="F9" s="10">
        <v>0</v>
      </c>
      <c r="G9" s="10"/>
      <c r="H9" s="10"/>
      <c r="I9" s="10">
        <f>SUM(F9:H9)</f>
        <v>0</v>
      </c>
    </row>
    <row r="10" spans="1:13" x14ac:dyDescent="0.3">
      <c r="B10" s="14">
        <v>39601</v>
      </c>
      <c r="C10" s="45">
        <v>70382</v>
      </c>
      <c r="D10" s="68" t="s">
        <v>22</v>
      </c>
      <c r="E10" s="9" t="s">
        <v>116</v>
      </c>
      <c r="F10" s="10">
        <v>0</v>
      </c>
      <c r="G10" s="10"/>
      <c r="H10" s="10"/>
      <c r="I10" s="10">
        <f>SUM(F10:H10)</f>
        <v>0</v>
      </c>
    </row>
    <row r="11" spans="1:13" x14ac:dyDescent="0.3">
      <c r="B11" s="14">
        <v>40763</v>
      </c>
      <c r="C11" s="45">
        <v>71618</v>
      </c>
      <c r="D11" s="17" t="s">
        <v>22</v>
      </c>
      <c r="E11" s="9" t="s">
        <v>126</v>
      </c>
      <c r="F11" s="10">
        <v>3250</v>
      </c>
      <c r="G11" s="10"/>
      <c r="H11" s="10"/>
      <c r="I11" s="10">
        <f>SUM(F11:H11)</f>
        <v>3250</v>
      </c>
      <c r="J11" t="s">
        <v>255</v>
      </c>
      <c r="K11" t="s">
        <v>269</v>
      </c>
      <c r="L11" t="s">
        <v>250</v>
      </c>
    </row>
    <row r="12" spans="1:13" x14ac:dyDescent="0.3">
      <c r="B12" s="14">
        <v>42895</v>
      </c>
      <c r="C12" s="45">
        <v>71545</v>
      </c>
      <c r="D12" s="17" t="s">
        <v>22</v>
      </c>
      <c r="E12" s="9" t="s">
        <v>126</v>
      </c>
      <c r="F12" s="10">
        <v>995</v>
      </c>
      <c r="G12" s="10"/>
      <c r="H12" s="10"/>
      <c r="I12" s="10">
        <f>SUM(F12:H12)</f>
        <v>995</v>
      </c>
      <c r="J12" t="s">
        <v>255</v>
      </c>
      <c r="K12" t="s">
        <v>269</v>
      </c>
      <c r="L12" t="s">
        <v>250</v>
      </c>
    </row>
    <row r="13" spans="1:13" x14ac:dyDescent="0.3">
      <c r="B13" s="14"/>
      <c r="C13" s="45"/>
      <c r="D13" s="17" t="s">
        <v>191</v>
      </c>
      <c r="F13" s="10">
        <v>0</v>
      </c>
      <c r="G13" s="10"/>
      <c r="H13" s="10"/>
      <c r="I13" s="10">
        <f t="shared" ref="I13:I16" si="1">SUM(F13:H13)</f>
        <v>0</v>
      </c>
    </row>
    <row r="14" spans="1:13" x14ac:dyDescent="0.3">
      <c r="B14" s="14">
        <v>43474</v>
      </c>
      <c r="C14" s="45">
        <v>15086</v>
      </c>
      <c r="D14" s="17" t="s">
        <v>305</v>
      </c>
      <c r="E14" s="9" t="s">
        <v>306</v>
      </c>
      <c r="F14" s="10">
        <v>0</v>
      </c>
      <c r="G14" s="10"/>
      <c r="H14" s="10"/>
      <c r="I14" s="10">
        <f t="shared" si="1"/>
        <v>0</v>
      </c>
      <c r="J14" t="s">
        <v>255</v>
      </c>
      <c r="K14" t="s">
        <v>262</v>
      </c>
      <c r="L14" t="s">
        <v>250</v>
      </c>
    </row>
    <row r="15" spans="1:13" x14ac:dyDescent="0.3">
      <c r="B15" s="18">
        <v>44552</v>
      </c>
      <c r="C15" s="17">
        <v>66607</v>
      </c>
      <c r="D15" s="68" t="s">
        <v>338</v>
      </c>
      <c r="E15" s="9" t="s">
        <v>328</v>
      </c>
      <c r="F15" s="10">
        <v>159.99</v>
      </c>
      <c r="G15" s="77"/>
      <c r="H15" s="10"/>
      <c r="I15" s="10">
        <f t="shared" si="1"/>
        <v>159.99</v>
      </c>
    </row>
    <row r="16" spans="1:13" x14ac:dyDescent="0.3">
      <c r="B16" s="18">
        <v>44553</v>
      </c>
      <c r="C16" s="17">
        <v>66617</v>
      </c>
      <c r="D16" s="68" t="s">
        <v>338</v>
      </c>
      <c r="E16" s="9" t="s">
        <v>329</v>
      </c>
      <c r="F16" s="10">
        <v>284.01</v>
      </c>
      <c r="G16" s="77"/>
      <c r="H16" s="10"/>
      <c r="I16" s="10">
        <f t="shared" si="1"/>
        <v>284.01</v>
      </c>
    </row>
    <row r="17" spans="1:12" x14ac:dyDescent="0.3">
      <c r="B17" s="18">
        <v>44589</v>
      </c>
      <c r="C17" s="17">
        <v>66922</v>
      </c>
      <c r="D17" s="68" t="s">
        <v>338</v>
      </c>
      <c r="E17" s="9" t="s">
        <v>330</v>
      </c>
      <c r="F17" s="10">
        <v>6454.8</v>
      </c>
      <c r="G17" s="77"/>
      <c r="H17" s="10"/>
      <c r="I17" s="10">
        <f t="shared" ref="I17:I23" si="2">SUM(F17:H17)</f>
        <v>6454.8</v>
      </c>
    </row>
    <row r="18" spans="1:12" x14ac:dyDescent="0.3">
      <c r="B18" s="18">
        <v>44855</v>
      </c>
      <c r="C18" s="17">
        <v>69092</v>
      </c>
      <c r="D18" s="68" t="s">
        <v>338</v>
      </c>
      <c r="E18" s="9" t="s">
        <v>339</v>
      </c>
      <c r="F18" s="10">
        <v>1074</v>
      </c>
      <c r="G18" s="77"/>
      <c r="H18" s="10"/>
      <c r="I18" s="10">
        <f t="shared" si="2"/>
        <v>1074</v>
      </c>
    </row>
    <row r="19" spans="1:12" x14ac:dyDescent="0.3">
      <c r="B19" s="18">
        <v>44888</v>
      </c>
      <c r="C19" s="17">
        <v>69005</v>
      </c>
      <c r="D19" s="68" t="s">
        <v>338</v>
      </c>
      <c r="E19" s="9" t="s">
        <v>340</v>
      </c>
      <c r="F19" s="10">
        <v>978</v>
      </c>
      <c r="G19" s="77"/>
      <c r="H19" s="10"/>
      <c r="I19" s="10">
        <f t="shared" ref="I19" si="3">SUM(F19:H19)</f>
        <v>978</v>
      </c>
    </row>
    <row r="20" spans="1:12" x14ac:dyDescent="0.3">
      <c r="B20" s="18">
        <v>44888</v>
      </c>
      <c r="C20" s="17">
        <v>69006</v>
      </c>
      <c r="D20" s="68" t="s">
        <v>338</v>
      </c>
      <c r="E20" s="9" t="s">
        <v>342</v>
      </c>
      <c r="F20" s="10">
        <v>774</v>
      </c>
      <c r="G20" s="77"/>
      <c r="H20" s="10"/>
      <c r="I20" s="10">
        <f t="shared" ref="I20:I22" si="4">SUM(F20:H20)</f>
        <v>774</v>
      </c>
    </row>
    <row r="21" spans="1:12" x14ac:dyDescent="0.3">
      <c r="B21" s="18">
        <v>44917</v>
      </c>
      <c r="C21" s="17">
        <v>69522</v>
      </c>
      <c r="D21" s="68" t="s">
        <v>338</v>
      </c>
      <c r="E21" s="9" t="s">
        <v>341</v>
      </c>
      <c r="F21" s="10">
        <v>198</v>
      </c>
      <c r="G21" s="77"/>
      <c r="H21" s="10"/>
      <c r="I21" s="10">
        <f>SUM(F21:H21)</f>
        <v>198</v>
      </c>
    </row>
    <row r="22" spans="1:12" x14ac:dyDescent="0.3">
      <c r="B22" s="18">
        <v>44888</v>
      </c>
      <c r="C22" s="17">
        <v>69178</v>
      </c>
      <c r="D22" s="68" t="s">
        <v>338</v>
      </c>
      <c r="E22" s="9" t="s">
        <v>344</v>
      </c>
      <c r="F22" s="10">
        <v>1269.5999999999999</v>
      </c>
      <c r="G22" s="77"/>
      <c r="H22" s="10"/>
      <c r="I22" s="10">
        <f t="shared" si="4"/>
        <v>1269.5999999999999</v>
      </c>
    </row>
    <row r="23" spans="1:12" x14ac:dyDescent="0.3">
      <c r="B23" s="18">
        <v>44917</v>
      </c>
      <c r="C23" s="17">
        <v>69521</v>
      </c>
      <c r="D23" s="68" t="s">
        <v>338</v>
      </c>
      <c r="E23" s="9" t="s">
        <v>343</v>
      </c>
      <c r="F23" s="10">
        <v>1384.8</v>
      </c>
      <c r="G23" s="77"/>
      <c r="H23" s="10"/>
      <c r="I23" s="10">
        <f t="shared" si="2"/>
        <v>1384.8</v>
      </c>
    </row>
    <row r="24" spans="1:12" ht="15" thickBot="1" x14ac:dyDescent="0.35">
      <c r="B24" s="14"/>
      <c r="C24" s="45"/>
      <c r="E24" s="9"/>
      <c r="F24" s="40">
        <f>SUM(F5:F23)</f>
        <v>19997.8</v>
      </c>
      <c r="G24" s="40">
        <f>SUM(G5:G23)</f>
        <v>0</v>
      </c>
      <c r="H24" s="40">
        <f>SUM(H5:H23)</f>
        <v>0</v>
      </c>
      <c r="I24" s="40">
        <f>SUM(I5:I23)</f>
        <v>19997.8</v>
      </c>
    </row>
    <row r="25" spans="1:12" ht="15" thickTop="1" x14ac:dyDescent="0.3">
      <c r="A25" s="12" t="s">
        <v>464</v>
      </c>
      <c r="B25" s="14"/>
      <c r="C25" s="45"/>
      <c r="E25" s="9"/>
      <c r="F25" s="10"/>
      <c r="G25" s="10"/>
      <c r="H25" s="10"/>
      <c r="I25" s="10"/>
    </row>
    <row r="26" spans="1:12" x14ac:dyDescent="0.3">
      <c r="B26" s="14">
        <v>39380</v>
      </c>
      <c r="C26" s="45">
        <v>70185</v>
      </c>
      <c r="D26" s="68" t="s">
        <v>113</v>
      </c>
      <c r="E26" s="9" t="s">
        <v>114</v>
      </c>
      <c r="F26" s="10">
        <v>5813.5</v>
      </c>
      <c r="G26" s="10"/>
      <c r="H26" s="10"/>
      <c r="I26" s="10">
        <f>SUM(F26:H26)</f>
        <v>5813.5</v>
      </c>
      <c r="J26" t="s">
        <v>255</v>
      </c>
      <c r="K26" t="s">
        <v>266</v>
      </c>
      <c r="L26" t="s">
        <v>250</v>
      </c>
    </row>
    <row r="27" spans="1:12" x14ac:dyDescent="0.3">
      <c r="B27" s="14">
        <v>39400</v>
      </c>
      <c r="C27" s="45">
        <v>70208</v>
      </c>
      <c r="D27" s="68" t="s">
        <v>113</v>
      </c>
      <c r="E27" s="9" t="s">
        <v>114</v>
      </c>
      <c r="F27" s="10">
        <v>2866.5</v>
      </c>
      <c r="G27" s="10"/>
      <c r="H27" s="10"/>
      <c r="I27" s="10">
        <f>SUM(F27:H27)</f>
        <v>2866.5</v>
      </c>
      <c r="J27" t="s">
        <v>255</v>
      </c>
      <c r="K27" t="s">
        <v>266</v>
      </c>
      <c r="L27" t="s">
        <v>250</v>
      </c>
    </row>
    <row r="28" spans="1:12" x14ac:dyDescent="0.3">
      <c r="B28" s="14">
        <v>39437</v>
      </c>
      <c r="C28" s="45">
        <v>70241</v>
      </c>
      <c r="D28" s="68" t="s">
        <v>113</v>
      </c>
      <c r="E28" s="9" t="s">
        <v>114</v>
      </c>
      <c r="F28" s="10">
        <v>833</v>
      </c>
      <c r="G28" s="10"/>
      <c r="H28" s="10"/>
      <c r="I28" s="10">
        <f>SUM(F28:H28)</f>
        <v>833</v>
      </c>
      <c r="J28" t="s">
        <v>255</v>
      </c>
      <c r="K28" t="s">
        <v>266</v>
      </c>
      <c r="L28" t="s">
        <v>250</v>
      </c>
    </row>
    <row r="29" spans="1:12" x14ac:dyDescent="0.3">
      <c r="B29" s="14">
        <v>39478</v>
      </c>
      <c r="C29" s="45">
        <v>70270</v>
      </c>
      <c r="D29" s="68" t="s">
        <v>113</v>
      </c>
      <c r="E29" s="9" t="s">
        <v>114</v>
      </c>
      <c r="F29" s="10">
        <v>1057</v>
      </c>
      <c r="G29" s="10"/>
      <c r="H29" s="10"/>
      <c r="I29" s="10">
        <f>SUM(F29:H29)</f>
        <v>1057</v>
      </c>
      <c r="J29" t="s">
        <v>255</v>
      </c>
      <c r="K29" t="s">
        <v>266</v>
      </c>
      <c r="L29" t="s">
        <v>250</v>
      </c>
    </row>
    <row r="30" spans="1:12" x14ac:dyDescent="0.3">
      <c r="B30" s="14">
        <v>41725</v>
      </c>
      <c r="C30" s="45">
        <v>72678</v>
      </c>
      <c r="D30" s="17" t="s">
        <v>150</v>
      </c>
      <c r="E30" s="9" t="s">
        <v>151</v>
      </c>
      <c r="F30" s="10">
        <v>1156.5</v>
      </c>
      <c r="G30" s="10"/>
      <c r="H30" s="10"/>
      <c r="I30" s="10">
        <f t="shared" ref="I30" si="5">SUM(F30:H30)</f>
        <v>1156.5</v>
      </c>
      <c r="J30" t="s">
        <v>255</v>
      </c>
      <c r="K30" t="s">
        <v>266</v>
      </c>
      <c r="L30" t="s">
        <v>250</v>
      </c>
    </row>
    <row r="31" spans="1:12" x14ac:dyDescent="0.3">
      <c r="B31" s="66">
        <v>42985</v>
      </c>
      <c r="C31" s="44">
        <v>14387</v>
      </c>
      <c r="D31" s="68" t="s">
        <v>244</v>
      </c>
      <c r="E31" s="35" t="s">
        <v>245</v>
      </c>
      <c r="F31" s="10">
        <v>285.98</v>
      </c>
      <c r="G31" s="10"/>
      <c r="H31" s="10"/>
      <c r="I31" s="10">
        <f>SUM(F31:H31)</f>
        <v>285.98</v>
      </c>
      <c r="J31" t="s">
        <v>255</v>
      </c>
      <c r="K31" t="s">
        <v>266</v>
      </c>
      <c r="L31" t="s">
        <v>250</v>
      </c>
    </row>
    <row r="32" spans="1:12" x14ac:dyDescent="0.3">
      <c r="B32" s="14"/>
      <c r="C32" s="45"/>
      <c r="E32" s="9"/>
      <c r="F32" s="10"/>
      <c r="G32" s="10"/>
      <c r="H32" s="10"/>
      <c r="I32" s="10"/>
    </row>
    <row r="33" spans="1:13" ht="15" thickBot="1" x14ac:dyDescent="0.35">
      <c r="B33" s="14"/>
      <c r="C33" s="45"/>
      <c r="E33" s="9"/>
      <c r="F33" s="40">
        <f>SUM(F26:F32)</f>
        <v>12012.48</v>
      </c>
      <c r="G33" s="40">
        <f t="shared" ref="G33:I33" si="6">SUM(G26:G32)</f>
        <v>0</v>
      </c>
      <c r="H33" s="40">
        <f t="shared" si="6"/>
        <v>0</v>
      </c>
      <c r="I33" s="40">
        <f t="shared" si="6"/>
        <v>12012.48</v>
      </c>
    </row>
    <row r="34" spans="1:13" ht="15" thickTop="1" x14ac:dyDescent="0.3">
      <c r="A34" s="12" t="s">
        <v>465</v>
      </c>
      <c r="B34" s="14"/>
      <c r="C34" s="45"/>
      <c r="E34" s="9"/>
      <c r="F34" s="10"/>
      <c r="G34" s="10"/>
      <c r="H34" s="10"/>
      <c r="I34" s="10"/>
    </row>
    <row r="35" spans="1:13" x14ac:dyDescent="0.3">
      <c r="B35" s="14">
        <v>39419</v>
      </c>
      <c r="C35" s="45">
        <v>70217</v>
      </c>
      <c r="D35" s="68" t="s">
        <v>111</v>
      </c>
      <c r="E35" s="9" t="s">
        <v>112</v>
      </c>
      <c r="F35" s="10">
        <v>3880</v>
      </c>
      <c r="G35" s="10"/>
      <c r="H35" s="10"/>
      <c r="I35" s="10">
        <f t="shared" ref="I35" si="7">SUM(F35:H35)</f>
        <v>3880</v>
      </c>
      <c r="J35" t="s">
        <v>255</v>
      </c>
      <c r="K35" t="s">
        <v>262</v>
      </c>
      <c r="L35" t="s">
        <v>250</v>
      </c>
    </row>
    <row r="36" spans="1:13" x14ac:dyDescent="0.3">
      <c r="B36" s="14">
        <v>42849</v>
      </c>
      <c r="C36" s="45">
        <v>14153</v>
      </c>
      <c r="D36" s="68" t="s">
        <v>111</v>
      </c>
      <c r="E36" s="9" t="s">
        <v>192</v>
      </c>
      <c r="F36" s="10">
        <v>5876.1</v>
      </c>
      <c r="G36" s="10"/>
      <c r="H36" s="10"/>
      <c r="I36" s="10">
        <f t="shared" ref="I36" si="8">SUM(F36:H36)</f>
        <v>5876.1</v>
      </c>
      <c r="J36" t="s">
        <v>255</v>
      </c>
      <c r="K36" t="s">
        <v>262</v>
      </c>
      <c r="L36" t="s">
        <v>250</v>
      </c>
    </row>
    <row r="37" spans="1:13" x14ac:dyDescent="0.3">
      <c r="B37" s="14">
        <v>43550</v>
      </c>
      <c r="C37" s="45">
        <v>15201</v>
      </c>
      <c r="D37" s="17" t="s">
        <v>308</v>
      </c>
      <c r="E37" s="9" t="s">
        <v>309</v>
      </c>
      <c r="F37" s="10">
        <v>2272</v>
      </c>
      <c r="G37" s="10"/>
      <c r="H37" s="10"/>
      <c r="I37" s="10">
        <f>SUM(F37:H37)</f>
        <v>2272</v>
      </c>
      <c r="J37" t="s">
        <v>255</v>
      </c>
      <c r="K37" t="s">
        <v>262</v>
      </c>
      <c r="L37" t="s">
        <v>250</v>
      </c>
    </row>
    <row r="38" spans="1:13" x14ac:dyDescent="0.3">
      <c r="B38" s="14"/>
      <c r="C38" s="45"/>
      <c r="D38" s="17"/>
      <c r="E38" s="9"/>
      <c r="F38" s="10"/>
      <c r="G38" s="10"/>
      <c r="H38" s="10"/>
      <c r="I38" s="10"/>
    </row>
    <row r="39" spans="1:13" ht="15" thickBot="1" x14ac:dyDescent="0.35">
      <c r="B39" s="14"/>
      <c r="C39" s="45"/>
      <c r="E39" s="9"/>
      <c r="F39" s="40">
        <f>SUM(F35:F38)</f>
        <v>12028.1</v>
      </c>
      <c r="G39" s="40">
        <f>SUM(G35:G38)</f>
        <v>0</v>
      </c>
      <c r="H39" s="40">
        <f>SUM(H35:H38)</f>
        <v>0</v>
      </c>
      <c r="I39" s="40">
        <f>SUM(I35:I38)</f>
        <v>12028.1</v>
      </c>
    </row>
    <row r="40" spans="1:13" ht="15" thickTop="1" x14ac:dyDescent="0.3">
      <c r="A40" s="39" t="s">
        <v>466</v>
      </c>
    </row>
    <row r="41" spans="1:13" x14ac:dyDescent="0.3">
      <c r="A41" s="39"/>
      <c r="B41" s="14">
        <v>45511</v>
      </c>
      <c r="C41" s="44">
        <v>26651</v>
      </c>
      <c r="D41" s="44" t="s">
        <v>408</v>
      </c>
      <c r="E41" t="s">
        <v>409</v>
      </c>
      <c r="G41" s="36">
        <v>3213</v>
      </c>
      <c r="I41" s="36">
        <f t="shared" ref="I41:I42" si="9">SUM(F41:H41)</f>
        <v>3213</v>
      </c>
      <c r="J41" t="s">
        <v>255</v>
      </c>
      <c r="K41" t="s">
        <v>475</v>
      </c>
      <c r="L41" t="s">
        <v>250</v>
      </c>
      <c r="M41" s="68">
        <v>307</v>
      </c>
    </row>
    <row r="42" spans="1:13" x14ac:dyDescent="0.3">
      <c r="A42" s="39"/>
      <c r="B42" s="14">
        <v>45588</v>
      </c>
      <c r="C42" s="44">
        <v>26651</v>
      </c>
      <c r="D42" s="44" t="s">
        <v>408</v>
      </c>
      <c r="E42" t="s">
        <v>410</v>
      </c>
      <c r="G42" s="36">
        <v>3213</v>
      </c>
      <c r="I42" s="36">
        <f t="shared" si="9"/>
        <v>3213</v>
      </c>
      <c r="J42" t="s">
        <v>255</v>
      </c>
      <c r="K42" t="s">
        <v>475</v>
      </c>
      <c r="L42" t="s">
        <v>250</v>
      </c>
      <c r="M42" s="68">
        <v>307</v>
      </c>
    </row>
    <row r="43" spans="1:13" ht="15" thickBot="1" x14ac:dyDescent="0.35">
      <c r="B43" s="14">
        <v>40073</v>
      </c>
      <c r="C43" s="45">
        <v>70824</v>
      </c>
      <c r="D43" s="17" t="s">
        <v>117</v>
      </c>
      <c r="E43" s="9" t="s">
        <v>199</v>
      </c>
      <c r="F43" s="41">
        <v>6771.75</v>
      </c>
      <c r="G43" s="41"/>
      <c r="H43" s="41"/>
      <c r="I43" s="41">
        <f>SUM(F43:H43)</f>
        <v>6771.75</v>
      </c>
      <c r="J43" t="s">
        <v>255</v>
      </c>
      <c r="K43" t="s">
        <v>267</v>
      </c>
      <c r="L43" t="s">
        <v>250</v>
      </c>
    </row>
    <row r="44" spans="1:13" ht="15.6" thickTop="1" thickBot="1" x14ac:dyDescent="0.35">
      <c r="B44" s="14"/>
      <c r="C44" s="45"/>
      <c r="D44" s="17"/>
      <c r="E44" s="9"/>
      <c r="F44" s="94">
        <f>SUM(F41:F43)</f>
        <v>6771.75</v>
      </c>
      <c r="G44" s="94">
        <f t="shared" ref="G44:I44" si="10">SUM(G41:G43)</f>
        <v>6426</v>
      </c>
      <c r="H44" s="94">
        <f t="shared" si="10"/>
        <v>0</v>
      </c>
      <c r="I44" s="94">
        <f t="shared" si="10"/>
        <v>13197.75</v>
      </c>
    </row>
    <row r="45" spans="1:13" ht="15" thickTop="1" x14ac:dyDescent="0.3"/>
    <row r="46" spans="1:13" x14ac:dyDescent="0.3">
      <c r="A46" s="39" t="s">
        <v>467</v>
      </c>
    </row>
    <row r="47" spans="1:13" x14ac:dyDescent="0.3">
      <c r="B47" s="14">
        <v>41019</v>
      </c>
      <c r="C47" s="45">
        <v>71896</v>
      </c>
      <c r="D47" s="17" t="s">
        <v>129</v>
      </c>
      <c r="E47" s="9" t="s">
        <v>130</v>
      </c>
      <c r="F47" s="10">
        <v>399.86</v>
      </c>
      <c r="G47" s="10"/>
      <c r="H47" s="10"/>
      <c r="I47" s="10">
        <f t="shared" ref="I47:I51" si="11">SUM(F47:H47)</f>
        <v>399.86</v>
      </c>
      <c r="J47" t="s">
        <v>255</v>
      </c>
      <c r="K47" t="s">
        <v>268</v>
      </c>
      <c r="L47" t="s">
        <v>250</v>
      </c>
    </row>
    <row r="48" spans="1:13" x14ac:dyDescent="0.3">
      <c r="B48" s="14">
        <v>41023</v>
      </c>
      <c r="C48" s="45">
        <v>71900</v>
      </c>
      <c r="D48" s="17" t="s">
        <v>129</v>
      </c>
      <c r="E48" s="9" t="s">
        <v>130</v>
      </c>
      <c r="F48" s="10">
        <v>60</v>
      </c>
      <c r="G48" s="10"/>
      <c r="H48" s="10"/>
      <c r="I48" s="10">
        <f t="shared" si="11"/>
        <v>60</v>
      </c>
      <c r="J48" t="s">
        <v>255</v>
      </c>
      <c r="K48" t="s">
        <v>268</v>
      </c>
      <c r="L48" t="s">
        <v>250</v>
      </c>
    </row>
    <row r="49" spans="1:13" x14ac:dyDescent="0.3">
      <c r="B49" s="14">
        <v>41099</v>
      </c>
      <c r="C49" s="45">
        <v>71995</v>
      </c>
      <c r="D49" s="17" t="s">
        <v>131</v>
      </c>
      <c r="E49" s="9" t="s">
        <v>132</v>
      </c>
      <c r="F49" s="10">
        <v>230</v>
      </c>
      <c r="G49" s="10"/>
      <c r="H49" s="10"/>
      <c r="I49" s="10">
        <f t="shared" si="11"/>
        <v>230</v>
      </c>
      <c r="J49" t="s">
        <v>255</v>
      </c>
      <c r="K49" t="s">
        <v>269</v>
      </c>
      <c r="L49" t="s">
        <v>250</v>
      </c>
    </row>
    <row r="50" spans="1:13" x14ac:dyDescent="0.3">
      <c r="B50" s="14">
        <v>41667</v>
      </c>
      <c r="C50" s="45">
        <v>72593</v>
      </c>
      <c r="D50" s="17" t="s">
        <v>131</v>
      </c>
      <c r="E50" s="9" t="s">
        <v>132</v>
      </c>
      <c r="F50" s="10">
        <v>151.5</v>
      </c>
      <c r="G50" s="10"/>
      <c r="H50" s="10"/>
      <c r="I50" s="10">
        <f t="shared" si="11"/>
        <v>151.5</v>
      </c>
      <c r="J50" t="s">
        <v>255</v>
      </c>
      <c r="K50" t="s">
        <v>269</v>
      </c>
      <c r="L50" t="s">
        <v>250</v>
      </c>
    </row>
    <row r="51" spans="1:13" x14ac:dyDescent="0.3">
      <c r="B51" s="14">
        <v>41319</v>
      </c>
      <c r="C51" s="45">
        <v>72264</v>
      </c>
      <c r="D51" s="17" t="s">
        <v>136</v>
      </c>
      <c r="E51" s="9" t="s">
        <v>137</v>
      </c>
      <c r="F51" s="10">
        <v>4244.16</v>
      </c>
      <c r="G51" s="10"/>
      <c r="H51" s="10"/>
      <c r="I51" s="10">
        <f t="shared" si="11"/>
        <v>4244.16</v>
      </c>
      <c r="J51" t="s">
        <v>255</v>
      </c>
      <c r="K51" t="s">
        <v>268</v>
      </c>
      <c r="L51" t="s">
        <v>250</v>
      </c>
    </row>
    <row r="52" spans="1:13" x14ac:dyDescent="0.3">
      <c r="B52" s="14">
        <v>42305</v>
      </c>
      <c r="C52" s="45">
        <v>73368</v>
      </c>
      <c r="D52" s="68" t="s">
        <v>167</v>
      </c>
      <c r="E52" s="9" t="s">
        <v>168</v>
      </c>
      <c r="F52" s="10">
        <v>350</v>
      </c>
      <c r="G52" s="10"/>
      <c r="H52" s="10"/>
      <c r="I52" s="10">
        <f t="shared" ref="I52" si="12">SUM(F52:H52)</f>
        <v>350</v>
      </c>
      <c r="J52" t="s">
        <v>255</v>
      </c>
      <c r="K52" t="s">
        <v>256</v>
      </c>
      <c r="L52" t="s">
        <v>250</v>
      </c>
    </row>
    <row r="53" spans="1:13" x14ac:dyDescent="0.3">
      <c r="B53" s="14">
        <v>42802</v>
      </c>
      <c r="C53" s="45">
        <v>74099</v>
      </c>
      <c r="D53" s="68" t="s">
        <v>184</v>
      </c>
      <c r="E53" s="35" t="s">
        <v>185</v>
      </c>
      <c r="F53" s="10">
        <v>6302.88</v>
      </c>
      <c r="G53" s="10"/>
      <c r="H53" s="10"/>
      <c r="I53" s="10">
        <f t="shared" ref="I53:I58" si="13">SUM(F53:H53)</f>
        <v>6302.88</v>
      </c>
      <c r="J53" t="s">
        <v>255</v>
      </c>
      <c r="K53" t="s">
        <v>269</v>
      </c>
      <c r="L53" t="s">
        <v>250</v>
      </c>
    </row>
    <row r="54" spans="1:13" x14ac:dyDescent="0.3">
      <c r="B54" s="14">
        <v>43444</v>
      </c>
      <c r="C54" s="45">
        <v>15051</v>
      </c>
      <c r="D54" s="17" t="s">
        <v>74</v>
      </c>
      <c r="E54" s="9" t="s">
        <v>300</v>
      </c>
      <c r="F54" s="10">
        <v>3780</v>
      </c>
      <c r="G54" s="10"/>
      <c r="H54" s="10"/>
      <c r="I54" s="10">
        <f t="shared" si="13"/>
        <v>3780</v>
      </c>
      <c r="J54" t="s">
        <v>255</v>
      </c>
      <c r="K54" t="s">
        <v>301</v>
      </c>
      <c r="L54" t="s">
        <v>250</v>
      </c>
    </row>
    <row r="55" spans="1:13" x14ac:dyDescent="0.3">
      <c r="B55" s="14">
        <v>43479</v>
      </c>
      <c r="C55" s="45">
        <v>15090</v>
      </c>
      <c r="D55" s="17" t="s">
        <v>74</v>
      </c>
      <c r="E55" s="9" t="s">
        <v>310</v>
      </c>
      <c r="F55" s="10">
        <v>1090</v>
      </c>
      <c r="G55" s="10"/>
      <c r="H55" s="10"/>
      <c r="I55" s="10">
        <f t="shared" si="13"/>
        <v>1090</v>
      </c>
      <c r="J55" t="s">
        <v>255</v>
      </c>
      <c r="K55" t="s">
        <v>307</v>
      </c>
      <c r="L55" t="s">
        <v>250</v>
      </c>
    </row>
    <row r="56" spans="1:13" x14ac:dyDescent="0.3">
      <c r="B56" s="14">
        <v>43664</v>
      </c>
      <c r="C56" s="45">
        <v>15351</v>
      </c>
      <c r="D56" s="17" t="s">
        <v>74</v>
      </c>
      <c r="E56" s="73" t="s">
        <v>314</v>
      </c>
      <c r="F56" s="10">
        <v>140</v>
      </c>
      <c r="G56" s="10"/>
      <c r="H56" s="10"/>
      <c r="I56" s="10">
        <f t="shared" si="13"/>
        <v>140</v>
      </c>
      <c r="J56" t="s">
        <v>255</v>
      </c>
      <c r="K56" t="s">
        <v>307</v>
      </c>
      <c r="L56" t="s">
        <v>250</v>
      </c>
    </row>
    <row r="57" spans="1:13" x14ac:dyDescent="0.3">
      <c r="B57" s="14">
        <v>43670</v>
      </c>
      <c r="C57" s="44">
        <v>15367</v>
      </c>
      <c r="D57" s="96" t="s">
        <v>311</v>
      </c>
      <c r="E57" s="71" t="s">
        <v>312</v>
      </c>
      <c r="F57" s="10">
        <v>395</v>
      </c>
      <c r="G57" s="10"/>
      <c r="H57" s="10"/>
      <c r="I57" s="10">
        <f t="shared" si="13"/>
        <v>395</v>
      </c>
      <c r="J57" t="s">
        <v>255</v>
      </c>
      <c r="K57" t="s">
        <v>313</v>
      </c>
      <c r="L57" t="s">
        <v>250</v>
      </c>
    </row>
    <row r="58" spans="1:13" x14ac:dyDescent="0.3">
      <c r="B58" s="14">
        <v>45518</v>
      </c>
      <c r="C58" s="44" t="s">
        <v>495</v>
      </c>
      <c r="D58" s="44" t="s">
        <v>433</v>
      </c>
      <c r="E58" t="s">
        <v>434</v>
      </c>
      <c r="G58" s="36">
        <v>1466.7</v>
      </c>
      <c r="H58" s="10"/>
      <c r="I58" s="10">
        <f t="shared" si="13"/>
        <v>1466.7</v>
      </c>
      <c r="J58" t="s">
        <v>255</v>
      </c>
      <c r="K58" t="s">
        <v>268</v>
      </c>
      <c r="L58" t="s">
        <v>250</v>
      </c>
      <c r="M58" s="68">
        <v>307</v>
      </c>
    </row>
    <row r="59" spans="1:13" x14ac:dyDescent="0.3">
      <c r="B59" s="14"/>
      <c r="C59" s="45"/>
      <c r="D59" s="17"/>
      <c r="E59" s="9"/>
      <c r="F59" s="10"/>
      <c r="G59" s="10"/>
      <c r="H59" s="10"/>
      <c r="I59" s="10"/>
    </row>
    <row r="60" spans="1:13" ht="15" thickBot="1" x14ac:dyDescent="0.35">
      <c r="B60" s="14"/>
      <c r="C60" s="45"/>
      <c r="D60" s="17"/>
      <c r="E60" s="9"/>
      <c r="F60" s="40">
        <f>SUM(F47:F59)</f>
        <v>17143.400000000001</v>
      </c>
      <c r="G60" s="40">
        <f>SUM(G47:G59)</f>
        <v>1466.7</v>
      </c>
      <c r="H60" s="40">
        <f>SUM(H47:H59)</f>
        <v>0</v>
      </c>
      <c r="I60" s="40">
        <f>SUM(I47:I59)</f>
        <v>18610.100000000002</v>
      </c>
    </row>
    <row r="61" spans="1:13" ht="15" thickTop="1" x14ac:dyDescent="0.3">
      <c r="B61" s="14"/>
      <c r="C61" s="45"/>
      <c r="D61" s="17"/>
      <c r="E61" s="9"/>
      <c r="F61" s="10"/>
      <c r="G61" s="10"/>
      <c r="H61" s="10"/>
      <c r="I61" s="10"/>
    </row>
    <row r="62" spans="1:13" x14ac:dyDescent="0.3">
      <c r="A62" s="39" t="s">
        <v>468</v>
      </c>
    </row>
    <row r="63" spans="1:13" x14ac:dyDescent="0.3">
      <c r="B63" s="14">
        <v>41505</v>
      </c>
      <c r="C63" s="45">
        <v>72437</v>
      </c>
      <c r="D63" s="17" t="s">
        <v>138</v>
      </c>
      <c r="E63" s="9" t="s">
        <v>120</v>
      </c>
      <c r="F63" s="10">
        <v>0</v>
      </c>
      <c r="H63" s="10"/>
      <c r="I63" s="10">
        <f>SUM(F63:H63)</f>
        <v>0</v>
      </c>
      <c r="J63" t="s">
        <v>255</v>
      </c>
      <c r="K63" t="s">
        <v>270</v>
      </c>
      <c r="L63" t="s">
        <v>250</v>
      </c>
    </row>
    <row r="64" spans="1:13" x14ac:dyDescent="0.3">
      <c r="B64" s="14">
        <v>42016</v>
      </c>
      <c r="C64" s="45">
        <v>72984</v>
      </c>
      <c r="D64" s="17" t="s">
        <v>155</v>
      </c>
      <c r="E64" s="9" t="s">
        <v>194</v>
      </c>
      <c r="F64" s="10">
        <v>265.83</v>
      </c>
      <c r="G64" s="10"/>
      <c r="H64" s="10"/>
      <c r="I64" s="10">
        <f t="shared" ref="I64:I71" si="14">SUM(F64:H64)</f>
        <v>265.83</v>
      </c>
      <c r="J64" t="s">
        <v>255</v>
      </c>
      <c r="K64" t="s">
        <v>270</v>
      </c>
      <c r="L64" t="s">
        <v>250</v>
      </c>
    </row>
    <row r="65" spans="2:12" x14ac:dyDescent="0.3">
      <c r="B65" s="14">
        <v>42201</v>
      </c>
      <c r="C65" s="45">
        <v>73218</v>
      </c>
      <c r="D65" s="17" t="s">
        <v>189</v>
      </c>
      <c r="E65" s="17" t="s">
        <v>161</v>
      </c>
      <c r="F65" s="10">
        <v>0</v>
      </c>
      <c r="G65" s="10"/>
      <c r="H65" s="10"/>
      <c r="I65" s="10">
        <f t="shared" si="14"/>
        <v>0</v>
      </c>
      <c r="J65" t="s">
        <v>255</v>
      </c>
      <c r="K65" t="s">
        <v>270</v>
      </c>
      <c r="L65" t="s">
        <v>250</v>
      </c>
    </row>
    <row r="66" spans="2:12" x14ac:dyDescent="0.3">
      <c r="B66" s="14">
        <v>42201</v>
      </c>
      <c r="C66" s="45">
        <v>73218</v>
      </c>
      <c r="D66" s="17" t="s">
        <v>189</v>
      </c>
      <c r="E66" s="17" t="s">
        <v>162</v>
      </c>
      <c r="F66" s="10">
        <v>0</v>
      </c>
      <c r="G66" s="10"/>
      <c r="H66" s="10"/>
      <c r="I66" s="10">
        <f t="shared" si="14"/>
        <v>0</v>
      </c>
      <c r="J66" t="s">
        <v>255</v>
      </c>
      <c r="K66" t="s">
        <v>270</v>
      </c>
      <c r="L66" t="s">
        <v>250</v>
      </c>
    </row>
    <row r="67" spans="2:12" x14ac:dyDescent="0.3">
      <c r="B67" s="14">
        <v>42201</v>
      </c>
      <c r="C67" s="45">
        <v>73218</v>
      </c>
      <c r="D67" s="17" t="s">
        <v>189</v>
      </c>
      <c r="E67" s="17" t="s">
        <v>163</v>
      </c>
      <c r="F67" s="10">
        <v>0</v>
      </c>
      <c r="G67" s="10"/>
      <c r="H67" s="10"/>
      <c r="I67" s="10">
        <f t="shared" si="14"/>
        <v>0</v>
      </c>
      <c r="J67" t="s">
        <v>255</v>
      </c>
      <c r="K67" t="s">
        <v>270</v>
      </c>
      <c r="L67" t="s">
        <v>250</v>
      </c>
    </row>
    <row r="68" spans="2:12" x14ac:dyDescent="0.3">
      <c r="B68" s="14">
        <v>42201</v>
      </c>
      <c r="C68" s="45">
        <v>73218</v>
      </c>
      <c r="D68" s="17" t="s">
        <v>189</v>
      </c>
      <c r="E68" s="17" t="s">
        <v>164</v>
      </c>
      <c r="F68" s="10">
        <v>0</v>
      </c>
      <c r="G68" s="10"/>
      <c r="H68" s="10"/>
      <c r="I68" s="10">
        <f t="shared" si="14"/>
        <v>0</v>
      </c>
      <c r="J68" t="s">
        <v>255</v>
      </c>
      <c r="K68" t="s">
        <v>270</v>
      </c>
      <c r="L68" t="s">
        <v>250</v>
      </c>
    </row>
    <row r="69" spans="2:12" x14ac:dyDescent="0.3">
      <c r="B69" s="14">
        <v>42201</v>
      </c>
      <c r="C69" s="45">
        <v>73218</v>
      </c>
      <c r="D69" s="17" t="s">
        <v>189</v>
      </c>
      <c r="E69" s="17" t="s">
        <v>165</v>
      </c>
      <c r="F69" s="10">
        <v>0</v>
      </c>
      <c r="G69" s="10"/>
      <c r="H69" s="10"/>
      <c r="I69" s="10">
        <f t="shared" si="14"/>
        <v>0</v>
      </c>
      <c r="J69" t="s">
        <v>255</v>
      </c>
      <c r="K69" t="s">
        <v>270</v>
      </c>
      <c r="L69" t="s">
        <v>250</v>
      </c>
    </row>
    <row r="70" spans="2:12" x14ac:dyDescent="0.3">
      <c r="B70" s="14">
        <v>42201</v>
      </c>
      <c r="C70" s="45">
        <v>73218</v>
      </c>
      <c r="D70" s="17" t="s">
        <v>189</v>
      </c>
      <c r="E70" s="17" t="s">
        <v>166</v>
      </c>
      <c r="F70" s="10">
        <v>0</v>
      </c>
      <c r="G70" s="10"/>
      <c r="H70" s="10"/>
      <c r="I70" s="10">
        <f t="shared" si="14"/>
        <v>0</v>
      </c>
      <c r="J70" t="s">
        <v>255</v>
      </c>
      <c r="K70" t="s">
        <v>270</v>
      </c>
      <c r="L70" t="s">
        <v>250</v>
      </c>
    </row>
    <row r="71" spans="2:12" x14ac:dyDescent="0.3">
      <c r="B71" s="14">
        <v>42983</v>
      </c>
      <c r="C71" s="45">
        <v>14374</v>
      </c>
      <c r="D71" s="17" t="s">
        <v>189</v>
      </c>
      <c r="E71" s="9" t="s">
        <v>196</v>
      </c>
      <c r="F71" s="10">
        <v>0</v>
      </c>
      <c r="G71" s="10"/>
      <c r="H71" s="10"/>
      <c r="I71" s="10">
        <f t="shared" si="14"/>
        <v>0</v>
      </c>
      <c r="J71" t="s">
        <v>255</v>
      </c>
      <c r="K71" t="s">
        <v>270</v>
      </c>
      <c r="L71" t="s">
        <v>250</v>
      </c>
    </row>
    <row r="72" spans="2:12" x14ac:dyDescent="0.3">
      <c r="B72" s="14">
        <v>43031</v>
      </c>
      <c r="C72" s="45">
        <v>14480</v>
      </c>
      <c r="D72" s="17" t="s">
        <v>189</v>
      </c>
      <c r="E72" s="9" t="s">
        <v>195</v>
      </c>
      <c r="F72" s="10">
        <v>0</v>
      </c>
      <c r="G72" s="10"/>
      <c r="H72" s="10"/>
      <c r="I72" s="10">
        <f t="shared" ref="I72:I85" si="15">SUM(F72:H72)</f>
        <v>0</v>
      </c>
      <c r="J72" t="s">
        <v>255</v>
      </c>
      <c r="K72" t="s">
        <v>265</v>
      </c>
      <c r="L72" t="s">
        <v>250</v>
      </c>
    </row>
    <row r="73" spans="2:12" x14ac:dyDescent="0.3">
      <c r="B73" s="14">
        <v>45078</v>
      </c>
      <c r="C73" s="45">
        <v>45987</v>
      </c>
      <c r="D73" s="17" t="s">
        <v>189</v>
      </c>
      <c r="E73" s="9" t="s">
        <v>347</v>
      </c>
      <c r="F73" s="10">
        <v>714</v>
      </c>
      <c r="G73" s="10"/>
      <c r="H73" s="10"/>
      <c r="I73" s="10">
        <f t="shared" si="15"/>
        <v>714</v>
      </c>
      <c r="J73" t="s">
        <v>255</v>
      </c>
      <c r="K73" t="s">
        <v>270</v>
      </c>
      <c r="L73" t="s">
        <v>250</v>
      </c>
    </row>
    <row r="74" spans="2:12" x14ac:dyDescent="0.3">
      <c r="B74" s="14">
        <v>45078</v>
      </c>
      <c r="C74" s="45">
        <v>45987</v>
      </c>
      <c r="D74" s="17" t="s">
        <v>189</v>
      </c>
      <c r="E74" s="9" t="s">
        <v>348</v>
      </c>
      <c r="F74" s="10">
        <v>756</v>
      </c>
      <c r="G74" s="10"/>
      <c r="H74" s="10"/>
      <c r="I74" s="10">
        <f t="shared" si="15"/>
        <v>756</v>
      </c>
      <c r="J74" t="s">
        <v>255</v>
      </c>
      <c r="K74" t="s">
        <v>270</v>
      </c>
      <c r="L74" t="s">
        <v>250</v>
      </c>
    </row>
    <row r="75" spans="2:12" x14ac:dyDescent="0.3">
      <c r="B75" s="14">
        <v>45078</v>
      </c>
      <c r="C75" s="45">
        <v>45987</v>
      </c>
      <c r="D75" s="17" t="s">
        <v>189</v>
      </c>
      <c r="E75" s="9" t="s">
        <v>349</v>
      </c>
      <c r="F75" s="10">
        <v>756</v>
      </c>
      <c r="G75" s="10"/>
      <c r="H75" s="10"/>
      <c r="I75" s="10">
        <f t="shared" si="15"/>
        <v>756</v>
      </c>
      <c r="J75" t="s">
        <v>255</v>
      </c>
      <c r="K75" t="s">
        <v>270</v>
      </c>
      <c r="L75" t="s">
        <v>250</v>
      </c>
    </row>
    <row r="76" spans="2:12" x14ac:dyDescent="0.3">
      <c r="B76" s="14">
        <v>45078</v>
      </c>
      <c r="C76" s="45">
        <v>45987</v>
      </c>
      <c r="D76" s="17" t="s">
        <v>189</v>
      </c>
      <c r="E76" s="9" t="s">
        <v>350</v>
      </c>
      <c r="F76" s="10">
        <v>132</v>
      </c>
      <c r="G76" s="10"/>
      <c r="H76" s="10"/>
      <c r="I76" s="10">
        <f t="shared" si="15"/>
        <v>132</v>
      </c>
      <c r="J76" t="s">
        <v>255</v>
      </c>
      <c r="K76" t="s">
        <v>270</v>
      </c>
      <c r="L76" t="s">
        <v>250</v>
      </c>
    </row>
    <row r="77" spans="2:12" x14ac:dyDescent="0.3">
      <c r="B77" s="14">
        <v>45078</v>
      </c>
      <c r="C77" s="45">
        <v>45987</v>
      </c>
      <c r="D77" s="17" t="s">
        <v>189</v>
      </c>
      <c r="E77" s="9" t="s">
        <v>351</v>
      </c>
      <c r="F77" s="10">
        <v>132</v>
      </c>
      <c r="G77" s="10"/>
      <c r="H77" s="10"/>
      <c r="I77" s="10">
        <f t="shared" si="15"/>
        <v>132</v>
      </c>
      <c r="J77" t="s">
        <v>255</v>
      </c>
      <c r="K77" t="s">
        <v>270</v>
      </c>
      <c r="L77" t="s">
        <v>250</v>
      </c>
    </row>
    <row r="78" spans="2:12" x14ac:dyDescent="0.3">
      <c r="B78" s="14">
        <v>45078</v>
      </c>
      <c r="C78" s="45">
        <v>45987</v>
      </c>
      <c r="D78" s="17" t="s">
        <v>189</v>
      </c>
      <c r="E78" s="9" t="s">
        <v>352</v>
      </c>
      <c r="F78" s="10">
        <v>42</v>
      </c>
      <c r="G78" s="10"/>
      <c r="H78" s="10"/>
      <c r="I78" s="10">
        <f t="shared" si="15"/>
        <v>42</v>
      </c>
      <c r="J78" t="s">
        <v>255</v>
      </c>
      <c r="K78" t="s">
        <v>270</v>
      </c>
      <c r="L78" t="s">
        <v>250</v>
      </c>
    </row>
    <row r="79" spans="2:12" x14ac:dyDescent="0.3">
      <c r="B79" s="14">
        <v>45078</v>
      </c>
      <c r="C79" s="45">
        <v>45987</v>
      </c>
      <c r="D79" s="17" t="s">
        <v>189</v>
      </c>
      <c r="E79" s="9" t="s">
        <v>353</v>
      </c>
      <c r="F79" s="10">
        <v>42</v>
      </c>
      <c r="G79" s="10"/>
      <c r="H79" s="10"/>
      <c r="I79" s="10">
        <f t="shared" si="15"/>
        <v>42</v>
      </c>
      <c r="J79" t="s">
        <v>255</v>
      </c>
      <c r="K79" t="s">
        <v>270</v>
      </c>
      <c r="L79" t="s">
        <v>250</v>
      </c>
    </row>
    <row r="80" spans="2:12" x14ac:dyDescent="0.3">
      <c r="B80" s="14">
        <v>45078</v>
      </c>
      <c r="C80" s="45">
        <v>45987</v>
      </c>
      <c r="D80" s="17" t="s">
        <v>189</v>
      </c>
      <c r="E80" s="9" t="s">
        <v>354</v>
      </c>
      <c r="F80" s="10">
        <v>390</v>
      </c>
      <c r="G80" s="10"/>
      <c r="H80" s="10"/>
      <c r="I80" s="10">
        <f t="shared" si="15"/>
        <v>390</v>
      </c>
      <c r="J80" t="s">
        <v>255</v>
      </c>
      <c r="K80" t="s">
        <v>270</v>
      </c>
      <c r="L80" t="s">
        <v>250</v>
      </c>
    </row>
    <row r="81" spans="1:12" x14ac:dyDescent="0.3">
      <c r="B81" s="14">
        <v>45078</v>
      </c>
      <c r="C81" s="45">
        <v>45987</v>
      </c>
      <c r="D81" s="17" t="s">
        <v>189</v>
      </c>
      <c r="E81" s="9" t="s">
        <v>358</v>
      </c>
      <c r="F81" s="10">
        <v>864</v>
      </c>
      <c r="G81" s="10"/>
      <c r="H81" s="10"/>
      <c r="I81" s="10">
        <f t="shared" si="15"/>
        <v>864</v>
      </c>
      <c r="J81" t="s">
        <v>255</v>
      </c>
      <c r="K81" t="s">
        <v>270</v>
      </c>
      <c r="L81" t="s">
        <v>250</v>
      </c>
    </row>
    <row r="82" spans="1:12" x14ac:dyDescent="0.3">
      <c r="B82" s="14">
        <v>45338</v>
      </c>
      <c r="C82" s="45">
        <v>46320</v>
      </c>
      <c r="D82" s="17" t="s">
        <v>189</v>
      </c>
      <c r="E82" s="9" t="s">
        <v>355</v>
      </c>
      <c r="F82" s="10">
        <v>594</v>
      </c>
      <c r="G82" s="10"/>
      <c r="H82" s="10"/>
      <c r="I82" s="10">
        <f t="shared" si="15"/>
        <v>594</v>
      </c>
      <c r="J82" t="s">
        <v>255</v>
      </c>
      <c r="K82" t="s">
        <v>270</v>
      </c>
      <c r="L82" t="s">
        <v>250</v>
      </c>
    </row>
    <row r="83" spans="1:12" x14ac:dyDescent="0.3">
      <c r="B83" s="14">
        <v>45338</v>
      </c>
      <c r="C83" s="45">
        <v>46320</v>
      </c>
      <c r="D83" s="17" t="s">
        <v>189</v>
      </c>
      <c r="E83" s="9" t="s">
        <v>356</v>
      </c>
      <c r="F83" s="10">
        <v>34.799999999999997</v>
      </c>
      <c r="G83" s="10"/>
      <c r="H83" s="10"/>
      <c r="I83" s="10">
        <f t="shared" si="15"/>
        <v>34.799999999999997</v>
      </c>
      <c r="J83" t="s">
        <v>255</v>
      </c>
      <c r="K83" t="s">
        <v>270</v>
      </c>
      <c r="L83" t="s">
        <v>250</v>
      </c>
    </row>
    <row r="84" spans="1:12" x14ac:dyDescent="0.3">
      <c r="B84" s="14">
        <v>45338</v>
      </c>
      <c r="C84" s="45">
        <v>46320</v>
      </c>
      <c r="D84" s="17" t="s">
        <v>189</v>
      </c>
      <c r="E84" s="9" t="s">
        <v>357</v>
      </c>
      <c r="F84" s="10">
        <v>72</v>
      </c>
      <c r="G84" s="10"/>
      <c r="H84" s="10"/>
      <c r="I84" s="10">
        <f t="shared" si="15"/>
        <v>72</v>
      </c>
      <c r="J84" t="s">
        <v>255</v>
      </c>
      <c r="K84" t="s">
        <v>270</v>
      </c>
      <c r="L84" t="s">
        <v>250</v>
      </c>
    </row>
    <row r="85" spans="1:12" x14ac:dyDescent="0.3">
      <c r="B85" s="14">
        <v>45338</v>
      </c>
      <c r="C85" s="45">
        <v>46320</v>
      </c>
      <c r="D85" s="17" t="s">
        <v>189</v>
      </c>
      <c r="E85" s="9" t="s">
        <v>359</v>
      </c>
      <c r="F85" s="10">
        <v>186</v>
      </c>
      <c r="G85" s="10"/>
      <c r="H85" s="10"/>
      <c r="I85" s="10">
        <f t="shared" si="15"/>
        <v>186</v>
      </c>
      <c r="J85" t="s">
        <v>255</v>
      </c>
      <c r="K85" t="s">
        <v>270</v>
      </c>
      <c r="L85" t="s">
        <v>250</v>
      </c>
    </row>
    <row r="86" spans="1:12" x14ac:dyDescent="0.3">
      <c r="B86" s="14"/>
      <c r="C86" s="45"/>
      <c r="D86" s="17"/>
      <c r="F86" s="10"/>
      <c r="G86" s="10"/>
      <c r="H86" s="10"/>
      <c r="I86" s="10"/>
    </row>
    <row r="87" spans="1:12" ht="15" thickBot="1" x14ac:dyDescent="0.35">
      <c r="B87" s="14"/>
      <c r="C87" s="45"/>
      <c r="D87" s="17"/>
      <c r="E87" s="9"/>
      <c r="F87" s="40">
        <f>SUM(F63:F86)</f>
        <v>4980.63</v>
      </c>
      <c r="G87" s="40">
        <f>SUM(G63:G86)</f>
        <v>0</v>
      </c>
      <c r="H87" s="40">
        <f>SUM(H63:H86)</f>
        <v>0</v>
      </c>
      <c r="I87" s="40">
        <f>SUM(I63:I86)</f>
        <v>4980.63</v>
      </c>
    </row>
    <row r="88" spans="1:12" ht="15" thickTop="1" x14ac:dyDescent="0.3">
      <c r="A88" s="39" t="s">
        <v>469</v>
      </c>
    </row>
    <row r="89" spans="1:12" x14ac:dyDescent="0.3">
      <c r="B89" s="14">
        <v>40136</v>
      </c>
      <c r="C89" s="45">
        <v>70893</v>
      </c>
      <c r="D89" s="17" t="s">
        <v>118</v>
      </c>
      <c r="E89" s="9" t="s">
        <v>119</v>
      </c>
      <c r="F89" s="10">
        <v>292.60000000000002</v>
      </c>
      <c r="G89" s="10"/>
      <c r="H89" s="10"/>
      <c r="I89" s="10">
        <f>SUM(F89:H89)</f>
        <v>292.60000000000002</v>
      </c>
      <c r="J89" t="s">
        <v>255</v>
      </c>
      <c r="K89" t="s">
        <v>270</v>
      </c>
      <c r="L89" t="s">
        <v>250</v>
      </c>
    </row>
    <row r="90" spans="1:12" x14ac:dyDescent="0.3">
      <c r="B90" s="14">
        <v>40718</v>
      </c>
      <c r="C90" s="45">
        <v>71558</v>
      </c>
      <c r="D90" s="17" t="s">
        <v>122</v>
      </c>
      <c r="E90" s="9" t="s">
        <v>123</v>
      </c>
      <c r="F90" s="10">
        <v>460.8</v>
      </c>
      <c r="G90" s="10"/>
      <c r="H90" s="10"/>
      <c r="I90" s="10">
        <f>SUM(F90:H90)</f>
        <v>460.8</v>
      </c>
      <c r="J90" t="s">
        <v>255</v>
      </c>
      <c r="K90" t="s">
        <v>270</v>
      </c>
      <c r="L90" t="s">
        <v>250</v>
      </c>
    </row>
    <row r="91" spans="1:12" x14ac:dyDescent="0.3">
      <c r="B91" s="14">
        <v>40653</v>
      </c>
      <c r="C91" s="45">
        <v>71491</v>
      </c>
      <c r="D91" s="17" t="s">
        <v>124</v>
      </c>
      <c r="E91" s="9" t="s">
        <v>125</v>
      </c>
      <c r="F91" s="10">
        <v>1236.5</v>
      </c>
      <c r="G91" s="10"/>
      <c r="H91" s="10"/>
      <c r="I91" s="10">
        <f t="shared" ref="I91:I92" si="16">SUM(F91:H91)</f>
        <v>1236.5</v>
      </c>
      <c r="J91" t="s">
        <v>255</v>
      </c>
      <c r="K91" t="s">
        <v>265</v>
      </c>
      <c r="L91" t="s">
        <v>250</v>
      </c>
    </row>
    <row r="92" spans="1:12" x14ac:dyDescent="0.3">
      <c r="B92" s="14">
        <v>40731</v>
      </c>
      <c r="C92" s="45">
        <v>71578</v>
      </c>
      <c r="D92" s="17" t="s">
        <v>124</v>
      </c>
      <c r="E92" s="9" t="s">
        <v>125</v>
      </c>
      <c r="F92" s="10">
        <v>1236.5</v>
      </c>
      <c r="G92" s="10"/>
      <c r="H92" s="10"/>
      <c r="I92" s="10">
        <f t="shared" si="16"/>
        <v>1236.5</v>
      </c>
      <c r="J92" t="s">
        <v>255</v>
      </c>
      <c r="K92" t="s">
        <v>265</v>
      </c>
      <c r="L92" t="s">
        <v>250</v>
      </c>
    </row>
    <row r="93" spans="1:12" x14ac:dyDescent="0.3">
      <c r="B93" s="14">
        <v>42089</v>
      </c>
      <c r="C93" s="45">
        <v>73072</v>
      </c>
      <c r="D93" s="17" t="s">
        <v>152</v>
      </c>
      <c r="E93" s="9" t="s">
        <v>153</v>
      </c>
      <c r="F93" s="10">
        <v>170</v>
      </c>
      <c r="G93" s="10"/>
      <c r="H93" s="10"/>
      <c r="I93" s="10">
        <f>SUM(F93:H93)</f>
        <v>170</v>
      </c>
      <c r="J93" t="s">
        <v>255</v>
      </c>
      <c r="K93" t="s">
        <v>270</v>
      </c>
      <c r="L93" t="s">
        <v>250</v>
      </c>
    </row>
    <row r="94" spans="1:12" x14ac:dyDescent="0.3">
      <c r="B94" s="14">
        <v>42201</v>
      </c>
      <c r="C94" s="45">
        <v>73217</v>
      </c>
      <c r="D94" s="17" t="s">
        <v>138</v>
      </c>
      <c r="E94" s="9" t="s">
        <v>160</v>
      </c>
      <c r="F94" s="10">
        <v>77.41</v>
      </c>
      <c r="G94" s="10"/>
      <c r="H94" s="10"/>
      <c r="I94" s="10">
        <f>SUM(F94:H94)</f>
        <v>77.41</v>
      </c>
      <c r="J94" t="s">
        <v>255</v>
      </c>
      <c r="K94" t="s">
        <v>270</v>
      </c>
      <c r="L94" t="s">
        <v>250</v>
      </c>
    </row>
    <row r="95" spans="1:12" x14ac:dyDescent="0.3">
      <c r="B95" s="14">
        <v>42535</v>
      </c>
      <c r="C95" s="45">
        <v>73648</v>
      </c>
      <c r="D95" s="68" t="s">
        <v>138</v>
      </c>
      <c r="E95" s="35" t="s">
        <v>180</v>
      </c>
      <c r="F95" s="10">
        <v>264.3</v>
      </c>
      <c r="G95" s="10"/>
      <c r="H95" s="10"/>
      <c r="I95" s="10">
        <f>SUM(F95:H95)</f>
        <v>264.3</v>
      </c>
      <c r="J95" t="s">
        <v>255</v>
      </c>
      <c r="K95" t="s">
        <v>270</v>
      </c>
      <c r="L95" t="s">
        <v>250</v>
      </c>
    </row>
    <row r="96" spans="1:12" x14ac:dyDescent="0.3">
      <c r="B96" s="66">
        <v>43259</v>
      </c>
      <c r="C96" s="44">
        <v>14799</v>
      </c>
      <c r="D96" s="17" t="s">
        <v>287</v>
      </c>
      <c r="E96" s="9" t="s">
        <v>288</v>
      </c>
      <c r="F96" s="10">
        <v>137.99</v>
      </c>
      <c r="I96" s="10">
        <f>SUM(F96:H96)</f>
        <v>137.99</v>
      </c>
      <c r="J96" t="s">
        <v>255</v>
      </c>
      <c r="K96" t="s">
        <v>270</v>
      </c>
      <c r="L96" t="s">
        <v>250</v>
      </c>
    </row>
    <row r="97" spans="1:13" x14ac:dyDescent="0.3">
      <c r="B97" s="66">
        <v>43446</v>
      </c>
      <c r="C97" s="44">
        <v>15059</v>
      </c>
      <c r="D97" s="17" t="s">
        <v>302</v>
      </c>
      <c r="E97" s="9" t="s">
        <v>303</v>
      </c>
      <c r="F97" s="10">
        <v>91.66</v>
      </c>
      <c r="I97" s="10">
        <f t="shared" ref="I97:I101" si="17">SUM(F97:H97)</f>
        <v>91.66</v>
      </c>
      <c r="J97" t="s">
        <v>255</v>
      </c>
      <c r="K97" t="s">
        <v>304</v>
      </c>
      <c r="L97" t="s">
        <v>250</v>
      </c>
    </row>
    <row r="98" spans="1:13" x14ac:dyDescent="0.3">
      <c r="B98" s="14">
        <v>45411</v>
      </c>
      <c r="C98" s="44" t="s">
        <v>488</v>
      </c>
      <c r="D98" s="44" t="s">
        <v>420</v>
      </c>
      <c r="E98" t="s">
        <v>473</v>
      </c>
      <c r="F98" s="10">
        <v>0</v>
      </c>
      <c r="G98" s="36">
        <v>208.68</v>
      </c>
      <c r="I98" s="10">
        <f t="shared" si="17"/>
        <v>208.68</v>
      </c>
      <c r="J98" t="s">
        <v>255</v>
      </c>
      <c r="K98" t="s">
        <v>476</v>
      </c>
      <c r="L98" t="s">
        <v>250</v>
      </c>
      <c r="M98" s="68">
        <v>111</v>
      </c>
    </row>
    <row r="99" spans="1:13" x14ac:dyDescent="0.3">
      <c r="B99" s="14">
        <v>45573</v>
      </c>
      <c r="C99" s="44" t="s">
        <v>498</v>
      </c>
      <c r="D99" s="44" t="s">
        <v>437</v>
      </c>
      <c r="E99" t="s">
        <v>438</v>
      </c>
      <c r="F99" s="10">
        <v>0</v>
      </c>
      <c r="G99" s="36">
        <v>25</v>
      </c>
      <c r="I99" s="10">
        <f t="shared" si="17"/>
        <v>25</v>
      </c>
      <c r="J99" t="s">
        <v>255</v>
      </c>
      <c r="K99" t="s">
        <v>256</v>
      </c>
      <c r="L99" t="s">
        <v>250</v>
      </c>
      <c r="M99" s="68">
        <v>307</v>
      </c>
    </row>
    <row r="100" spans="1:13" x14ac:dyDescent="0.3">
      <c r="B100" s="14">
        <v>45639</v>
      </c>
      <c r="C100" s="44" t="s">
        <v>503</v>
      </c>
      <c r="D100" s="44" t="s">
        <v>416</v>
      </c>
      <c r="E100" t="s">
        <v>439</v>
      </c>
      <c r="F100" s="10">
        <v>0</v>
      </c>
      <c r="G100" s="36">
        <v>59.45</v>
      </c>
      <c r="I100" s="10">
        <f t="shared" si="17"/>
        <v>59.45</v>
      </c>
      <c r="J100" t="s">
        <v>255</v>
      </c>
      <c r="K100" t="s">
        <v>270</v>
      </c>
      <c r="L100" t="s">
        <v>250</v>
      </c>
      <c r="M100" s="68">
        <v>307</v>
      </c>
    </row>
    <row r="101" spans="1:13" x14ac:dyDescent="0.3">
      <c r="B101" s="14">
        <v>45713</v>
      </c>
      <c r="C101" s="44">
        <v>2000054091</v>
      </c>
      <c r="D101" s="44" t="s">
        <v>440</v>
      </c>
      <c r="E101" t="s">
        <v>474</v>
      </c>
      <c r="F101" s="10">
        <v>0</v>
      </c>
      <c r="G101" s="36">
        <v>166.8</v>
      </c>
      <c r="I101" s="10">
        <f t="shared" si="17"/>
        <v>166.8</v>
      </c>
      <c r="J101" t="s">
        <v>255</v>
      </c>
      <c r="K101" t="s">
        <v>476</v>
      </c>
      <c r="L101" t="s">
        <v>250</v>
      </c>
      <c r="M101" s="68">
        <v>111</v>
      </c>
    </row>
    <row r="102" spans="1:13" x14ac:dyDescent="0.3">
      <c r="B102" s="66"/>
      <c r="D102" s="17"/>
      <c r="E102" s="9"/>
      <c r="F102" s="10"/>
      <c r="I102" s="10"/>
    </row>
    <row r="103" spans="1:13" ht="15" thickBot="1" x14ac:dyDescent="0.35">
      <c r="F103" s="42">
        <f>SUM(F89:F102)</f>
        <v>3967.76</v>
      </c>
      <c r="G103" s="42">
        <f>SUM(G89:G102)</f>
        <v>459.93</v>
      </c>
      <c r="H103" s="42">
        <f>SUM(H89:H102)</f>
        <v>0</v>
      </c>
      <c r="I103" s="42">
        <f>SUM(I89:I102)</f>
        <v>4427.6900000000005</v>
      </c>
    </row>
    <row r="104" spans="1:13" ht="15" thickTop="1" x14ac:dyDescent="0.3">
      <c r="A104" s="39" t="s">
        <v>470</v>
      </c>
    </row>
    <row r="105" spans="1:13" x14ac:dyDescent="0.3">
      <c r="B105" s="14">
        <v>41152</v>
      </c>
      <c r="C105" s="45">
        <v>72061</v>
      </c>
      <c r="D105" s="17" t="s">
        <v>127</v>
      </c>
      <c r="E105" s="9" t="s">
        <v>128</v>
      </c>
      <c r="F105" s="10">
        <v>429.74</v>
      </c>
      <c r="G105" s="10"/>
      <c r="H105" s="10"/>
      <c r="I105" s="10">
        <f>SUM(F105:H105)</f>
        <v>429.74</v>
      </c>
      <c r="J105" t="s">
        <v>255</v>
      </c>
      <c r="K105" t="s">
        <v>274</v>
      </c>
      <c r="L105" t="s">
        <v>250</v>
      </c>
    </row>
    <row r="106" spans="1:13" x14ac:dyDescent="0.3">
      <c r="B106" s="14">
        <v>41575</v>
      </c>
      <c r="C106" s="45">
        <v>72503</v>
      </c>
      <c r="D106" s="17" t="s">
        <v>143</v>
      </c>
      <c r="E106" s="9" t="s">
        <v>144</v>
      </c>
      <c r="F106" s="10">
        <v>1537.87</v>
      </c>
      <c r="G106" s="10"/>
      <c r="H106" s="10"/>
      <c r="I106" s="10">
        <f t="shared" ref="I106:I109" si="18">SUM(F106:H106)</f>
        <v>1537.87</v>
      </c>
      <c r="J106" t="s">
        <v>255</v>
      </c>
      <c r="K106" t="s">
        <v>275</v>
      </c>
      <c r="L106" t="s">
        <v>250</v>
      </c>
    </row>
    <row r="107" spans="1:13" x14ac:dyDescent="0.3">
      <c r="B107" s="14">
        <v>41562</v>
      </c>
      <c r="C107" s="45">
        <v>72493</v>
      </c>
      <c r="D107" s="17" t="s">
        <v>138</v>
      </c>
      <c r="E107" s="9" t="s">
        <v>145</v>
      </c>
      <c r="F107" s="10">
        <v>119.96</v>
      </c>
      <c r="G107" s="10"/>
      <c r="H107" s="10"/>
      <c r="I107" s="10">
        <f t="shared" si="18"/>
        <v>119.96</v>
      </c>
      <c r="J107" t="s">
        <v>255</v>
      </c>
      <c r="K107" t="s">
        <v>269</v>
      </c>
      <c r="L107" t="s">
        <v>250</v>
      </c>
    </row>
    <row r="108" spans="1:13" x14ac:dyDescent="0.3">
      <c r="B108" s="14">
        <v>41542</v>
      </c>
      <c r="C108" s="45">
        <v>72467</v>
      </c>
      <c r="D108" s="17" t="s">
        <v>146</v>
      </c>
      <c r="E108" s="9" t="s">
        <v>147</v>
      </c>
      <c r="F108" s="10">
        <v>99.99</v>
      </c>
      <c r="G108" s="10"/>
      <c r="H108" s="10"/>
      <c r="I108" s="10">
        <f t="shared" si="18"/>
        <v>99.99</v>
      </c>
      <c r="J108" t="s">
        <v>255</v>
      </c>
      <c r="K108" t="s">
        <v>256</v>
      </c>
      <c r="L108" t="s">
        <v>250</v>
      </c>
    </row>
    <row r="109" spans="1:13" x14ac:dyDescent="0.3">
      <c r="B109" s="14">
        <v>41725</v>
      </c>
      <c r="C109" s="45">
        <v>72677</v>
      </c>
      <c r="D109" s="17" t="s">
        <v>148</v>
      </c>
      <c r="E109" s="9" t="s">
        <v>149</v>
      </c>
      <c r="F109" s="10">
        <v>1160</v>
      </c>
      <c r="G109" s="10"/>
      <c r="H109" s="10"/>
      <c r="I109" s="10">
        <f t="shared" si="18"/>
        <v>1160</v>
      </c>
      <c r="J109" t="s">
        <v>255</v>
      </c>
      <c r="K109" t="s">
        <v>276</v>
      </c>
      <c r="L109" t="s">
        <v>250</v>
      </c>
    </row>
    <row r="110" spans="1:13" x14ac:dyDescent="0.3">
      <c r="B110" s="14">
        <v>42115</v>
      </c>
      <c r="C110" s="45">
        <v>73104</v>
      </c>
      <c r="D110" s="17" t="s">
        <v>146</v>
      </c>
      <c r="E110" s="9" t="s">
        <v>200</v>
      </c>
      <c r="F110" s="10">
        <v>199.99</v>
      </c>
      <c r="G110" s="10"/>
      <c r="H110" s="10"/>
      <c r="I110" s="10">
        <f>SUM(F110:H110)</f>
        <v>199.99</v>
      </c>
      <c r="J110" t="s">
        <v>255</v>
      </c>
      <c r="K110" t="s">
        <v>256</v>
      </c>
      <c r="L110" t="s">
        <v>250</v>
      </c>
    </row>
    <row r="111" spans="1:13" x14ac:dyDescent="0.3">
      <c r="B111" s="14">
        <v>42115</v>
      </c>
      <c r="C111" s="45">
        <v>73104</v>
      </c>
      <c r="D111" s="17" t="s">
        <v>146</v>
      </c>
      <c r="E111" s="9" t="s">
        <v>154</v>
      </c>
      <c r="F111" s="10">
        <v>279.93</v>
      </c>
      <c r="G111" s="10"/>
      <c r="H111" s="10"/>
      <c r="I111" s="10">
        <f>SUM(F111:H111)</f>
        <v>279.93</v>
      </c>
      <c r="J111" t="s">
        <v>255</v>
      </c>
      <c r="K111" t="s">
        <v>256</v>
      </c>
      <c r="L111" t="s">
        <v>250</v>
      </c>
    </row>
    <row r="112" spans="1:13" x14ac:dyDescent="0.3">
      <c r="B112" s="14">
        <v>42137</v>
      </c>
      <c r="C112" s="45">
        <v>73136</v>
      </c>
      <c r="D112" s="17" t="s">
        <v>157</v>
      </c>
      <c r="E112" s="9" t="s">
        <v>158</v>
      </c>
      <c r="F112" s="10">
        <v>254</v>
      </c>
      <c r="G112" s="10"/>
      <c r="H112" s="10"/>
      <c r="I112" s="10">
        <f>SUM(F112:H112)</f>
        <v>254</v>
      </c>
      <c r="J112" t="s">
        <v>255</v>
      </c>
      <c r="K112" t="s">
        <v>280</v>
      </c>
      <c r="L112" t="s">
        <v>250</v>
      </c>
    </row>
    <row r="113" spans="2:13" x14ac:dyDescent="0.3">
      <c r="B113" s="14">
        <v>42199</v>
      </c>
      <c r="C113" s="45">
        <v>73213</v>
      </c>
      <c r="D113" s="17" t="s">
        <v>146</v>
      </c>
      <c r="E113" s="9" t="s">
        <v>159</v>
      </c>
      <c r="F113" s="10">
        <v>129.99</v>
      </c>
      <c r="G113" s="10"/>
      <c r="H113" s="10"/>
      <c r="I113" s="10">
        <f>SUM(F113:H113)</f>
        <v>129.99</v>
      </c>
      <c r="J113" t="s">
        <v>255</v>
      </c>
      <c r="K113" t="s">
        <v>281</v>
      </c>
      <c r="L113" t="s">
        <v>250</v>
      </c>
    </row>
    <row r="114" spans="2:13" x14ac:dyDescent="0.3">
      <c r="B114" s="14">
        <v>42359</v>
      </c>
      <c r="C114" s="45">
        <v>73422</v>
      </c>
      <c r="D114" s="68" t="s">
        <v>169</v>
      </c>
      <c r="E114" s="9" t="s">
        <v>170</v>
      </c>
      <c r="F114" s="10">
        <v>300</v>
      </c>
      <c r="G114" s="10"/>
      <c r="H114" s="10"/>
      <c r="I114" s="10">
        <f>SUM(F114:H114)</f>
        <v>300</v>
      </c>
      <c r="J114" t="s">
        <v>255</v>
      </c>
      <c r="K114" t="s">
        <v>271</v>
      </c>
      <c r="L114" t="s">
        <v>250</v>
      </c>
    </row>
    <row r="115" spans="2:13" x14ac:dyDescent="0.3">
      <c r="B115" s="14">
        <v>42464</v>
      </c>
      <c r="C115" s="45">
        <v>73561</v>
      </c>
      <c r="D115" s="68" t="s">
        <v>190</v>
      </c>
      <c r="E115" s="35" t="s">
        <v>177</v>
      </c>
      <c r="F115" s="10">
        <v>2829.6</v>
      </c>
      <c r="G115" s="10"/>
      <c r="H115" s="10"/>
      <c r="I115" s="10">
        <f t="shared" ref="I115" si="19">SUM(F115:H115)</f>
        <v>2829.6</v>
      </c>
      <c r="J115" t="s">
        <v>255</v>
      </c>
      <c r="K115" t="s">
        <v>256</v>
      </c>
      <c r="L115" t="s">
        <v>250</v>
      </c>
    </row>
    <row r="116" spans="2:13" x14ac:dyDescent="0.3">
      <c r="B116" s="14">
        <v>42481</v>
      </c>
      <c r="C116" s="45">
        <v>73577</v>
      </c>
      <c r="D116" s="68" t="s">
        <v>178</v>
      </c>
      <c r="E116" s="35" t="s">
        <v>179</v>
      </c>
      <c r="F116" s="10">
        <v>209.95000000000002</v>
      </c>
      <c r="G116" s="10"/>
      <c r="H116" s="10"/>
      <c r="I116" s="10">
        <f t="shared" ref="I116:I123" si="20">SUM(F116:H116)</f>
        <v>209.95000000000002</v>
      </c>
      <c r="J116" t="s">
        <v>255</v>
      </c>
      <c r="K116" t="s">
        <v>277</v>
      </c>
      <c r="L116" t="s">
        <v>250</v>
      </c>
    </row>
    <row r="117" spans="2:13" x14ac:dyDescent="0.3">
      <c r="B117" s="14">
        <v>42683</v>
      </c>
      <c r="C117" s="45">
        <v>73838</v>
      </c>
      <c r="D117" s="68" t="s">
        <v>181</v>
      </c>
      <c r="E117" s="35" t="s">
        <v>182</v>
      </c>
      <c r="F117" s="10">
        <v>2200</v>
      </c>
      <c r="G117" s="10"/>
      <c r="H117" s="10"/>
      <c r="I117" s="10">
        <f t="shared" si="20"/>
        <v>2200</v>
      </c>
      <c r="J117" t="s">
        <v>255</v>
      </c>
      <c r="K117" t="s">
        <v>278</v>
      </c>
      <c r="L117" t="s">
        <v>250</v>
      </c>
    </row>
    <row r="118" spans="2:13" x14ac:dyDescent="0.3">
      <c r="B118" s="14">
        <v>42761</v>
      </c>
      <c r="C118" s="45">
        <v>74046</v>
      </c>
      <c r="D118" s="68" t="s">
        <v>183</v>
      </c>
      <c r="E118" s="35" t="s">
        <v>198</v>
      </c>
      <c r="F118" s="10">
        <v>250</v>
      </c>
      <c r="G118" s="10"/>
      <c r="H118" s="10"/>
      <c r="I118" s="10">
        <f t="shared" si="20"/>
        <v>250</v>
      </c>
      <c r="J118" t="s">
        <v>255</v>
      </c>
      <c r="K118" t="s">
        <v>279</v>
      </c>
      <c r="L118" t="s">
        <v>250</v>
      </c>
    </row>
    <row r="119" spans="2:13" x14ac:dyDescent="0.3">
      <c r="B119" s="66">
        <v>43297</v>
      </c>
      <c r="C119" s="44">
        <v>14862</v>
      </c>
      <c r="D119" s="68" t="s">
        <v>146</v>
      </c>
      <c r="E119" s="35" t="s">
        <v>291</v>
      </c>
      <c r="F119">
        <v>109.99</v>
      </c>
      <c r="I119" s="10">
        <f t="shared" si="20"/>
        <v>109.99</v>
      </c>
      <c r="J119" t="s">
        <v>255</v>
      </c>
      <c r="K119" t="s">
        <v>279</v>
      </c>
      <c r="L119" t="s">
        <v>250</v>
      </c>
    </row>
    <row r="120" spans="2:13" x14ac:dyDescent="0.3">
      <c r="B120" s="66">
        <v>43314</v>
      </c>
      <c r="C120" s="44">
        <v>14893</v>
      </c>
      <c r="D120" s="68" t="s">
        <v>292</v>
      </c>
      <c r="E120" s="35" t="s">
        <v>293</v>
      </c>
      <c r="F120" s="70">
        <v>280</v>
      </c>
      <c r="G120" s="70"/>
      <c r="I120" s="10">
        <f t="shared" si="20"/>
        <v>280</v>
      </c>
      <c r="J120" t="s">
        <v>255</v>
      </c>
      <c r="K120" t="s">
        <v>294</v>
      </c>
      <c r="L120" t="s">
        <v>250</v>
      </c>
    </row>
    <row r="121" spans="2:13" x14ac:dyDescent="0.3">
      <c r="B121" s="66">
        <v>43778</v>
      </c>
      <c r="C121" s="44">
        <v>15023</v>
      </c>
      <c r="D121" s="68" t="s">
        <v>181</v>
      </c>
      <c r="E121" s="35" t="s">
        <v>295</v>
      </c>
      <c r="F121" s="70">
        <v>680</v>
      </c>
      <c r="G121" s="70"/>
      <c r="I121" s="10">
        <f t="shared" ref="I121:I122" si="21">SUM(F121:H121)</f>
        <v>680</v>
      </c>
      <c r="J121" t="s">
        <v>255</v>
      </c>
      <c r="K121" t="s">
        <v>296</v>
      </c>
      <c r="L121" t="s">
        <v>250</v>
      </c>
    </row>
    <row r="122" spans="2:13" ht="13.8" customHeight="1" x14ac:dyDescent="0.3">
      <c r="B122" s="14">
        <v>44917</v>
      </c>
      <c r="C122" s="44">
        <v>30037</v>
      </c>
      <c r="D122" s="68" t="s">
        <v>345</v>
      </c>
      <c r="E122" s="35" t="s">
        <v>346</v>
      </c>
      <c r="F122" s="70">
        <v>281.99</v>
      </c>
      <c r="G122" s="70"/>
      <c r="I122" s="10">
        <f t="shared" si="21"/>
        <v>281.99</v>
      </c>
      <c r="J122" t="s">
        <v>255</v>
      </c>
      <c r="K122" t="s">
        <v>269</v>
      </c>
      <c r="L122" t="s">
        <v>250</v>
      </c>
    </row>
    <row r="123" spans="2:13" x14ac:dyDescent="0.3">
      <c r="B123" s="14">
        <v>45334</v>
      </c>
      <c r="C123" s="44">
        <v>51438284</v>
      </c>
      <c r="D123" s="68" t="s">
        <v>146</v>
      </c>
      <c r="E123" s="35" t="s">
        <v>370</v>
      </c>
      <c r="F123" s="70">
        <v>931.08</v>
      </c>
      <c r="G123" s="70"/>
      <c r="I123" s="10">
        <f t="shared" si="20"/>
        <v>931.08</v>
      </c>
      <c r="J123" t="s">
        <v>255</v>
      </c>
      <c r="K123" t="s">
        <v>269</v>
      </c>
      <c r="L123" t="s">
        <v>250</v>
      </c>
    </row>
    <row r="124" spans="2:13" x14ac:dyDescent="0.3">
      <c r="B124" s="14">
        <v>45435</v>
      </c>
      <c r="C124" s="44">
        <v>2527</v>
      </c>
      <c r="D124" s="44" t="s">
        <v>411</v>
      </c>
      <c r="E124" t="s">
        <v>412</v>
      </c>
      <c r="G124" s="36">
        <v>2940</v>
      </c>
      <c r="I124" s="10">
        <f t="shared" ref="I124:I136" si="22">SUM(F124:H124)</f>
        <v>2940</v>
      </c>
      <c r="J124" t="s">
        <v>255</v>
      </c>
      <c r="K124" t="s">
        <v>269</v>
      </c>
      <c r="L124" t="s">
        <v>250</v>
      </c>
      <c r="M124" s="68">
        <v>307</v>
      </c>
    </row>
    <row r="125" spans="2:13" x14ac:dyDescent="0.3">
      <c r="B125" s="14">
        <v>45684</v>
      </c>
      <c r="C125" s="44">
        <v>2798</v>
      </c>
      <c r="D125" s="44" t="s">
        <v>411</v>
      </c>
      <c r="E125" t="s">
        <v>413</v>
      </c>
      <c r="G125" s="36">
        <v>2880</v>
      </c>
      <c r="I125" s="10">
        <f t="shared" si="22"/>
        <v>2880</v>
      </c>
      <c r="J125" t="s">
        <v>255</v>
      </c>
      <c r="K125" t="s">
        <v>269</v>
      </c>
      <c r="L125" t="s">
        <v>250</v>
      </c>
      <c r="M125" s="68">
        <v>307</v>
      </c>
    </row>
    <row r="126" spans="2:13" x14ac:dyDescent="0.3">
      <c r="B126" s="14">
        <v>45384</v>
      </c>
      <c r="C126" s="44">
        <v>189885</v>
      </c>
      <c r="D126" s="44" t="s">
        <v>414</v>
      </c>
      <c r="E126" t="s">
        <v>415</v>
      </c>
      <c r="G126" s="36">
        <v>354</v>
      </c>
      <c r="I126" s="10">
        <f t="shared" si="22"/>
        <v>354</v>
      </c>
      <c r="J126" t="s">
        <v>255</v>
      </c>
      <c r="K126" t="s">
        <v>269</v>
      </c>
      <c r="L126" t="s">
        <v>250</v>
      </c>
      <c r="M126" s="68">
        <v>307</v>
      </c>
    </row>
    <row r="127" spans="2:13" x14ac:dyDescent="0.3">
      <c r="B127" s="14">
        <v>45386</v>
      </c>
      <c r="C127" s="44">
        <v>1622815415</v>
      </c>
      <c r="D127" s="44" t="s">
        <v>416</v>
      </c>
      <c r="E127" t="s">
        <v>417</v>
      </c>
      <c r="G127" s="36">
        <v>274.10000000000002</v>
      </c>
      <c r="I127" s="10">
        <f t="shared" si="22"/>
        <v>274.10000000000002</v>
      </c>
      <c r="J127" t="s">
        <v>255</v>
      </c>
      <c r="K127" t="s">
        <v>269</v>
      </c>
      <c r="L127" t="s">
        <v>250</v>
      </c>
      <c r="M127" s="68">
        <v>307</v>
      </c>
    </row>
    <row r="128" spans="2:13" x14ac:dyDescent="0.3">
      <c r="B128" s="14">
        <v>45415</v>
      </c>
      <c r="C128" s="44" t="s">
        <v>491</v>
      </c>
      <c r="D128" s="44" t="s">
        <v>418</v>
      </c>
      <c r="E128" t="s">
        <v>419</v>
      </c>
      <c r="G128" s="36">
        <v>14.38</v>
      </c>
      <c r="I128" s="10">
        <f t="shared" si="22"/>
        <v>14.38</v>
      </c>
      <c r="J128" t="s">
        <v>255</v>
      </c>
      <c r="K128" t="s">
        <v>269</v>
      </c>
      <c r="L128" t="s">
        <v>250</v>
      </c>
      <c r="M128" s="68">
        <v>307</v>
      </c>
    </row>
    <row r="129" spans="1:13" x14ac:dyDescent="0.3">
      <c r="B129" s="14">
        <v>45387</v>
      </c>
      <c r="C129" s="18">
        <v>45387</v>
      </c>
      <c r="D129" s="44" t="s">
        <v>422</v>
      </c>
      <c r="E129" t="s">
        <v>423</v>
      </c>
      <c r="G129" s="36">
        <v>49.99</v>
      </c>
      <c r="I129" s="10">
        <f t="shared" si="22"/>
        <v>49.99</v>
      </c>
      <c r="J129" t="s">
        <v>255</v>
      </c>
      <c r="K129" t="s">
        <v>269</v>
      </c>
      <c r="L129" t="s">
        <v>250</v>
      </c>
      <c r="M129" s="68">
        <v>307</v>
      </c>
    </row>
    <row r="130" spans="1:13" x14ac:dyDescent="0.3">
      <c r="B130" s="14">
        <v>45400</v>
      </c>
      <c r="C130" s="44">
        <v>7226741</v>
      </c>
      <c r="D130" s="44" t="s">
        <v>424</v>
      </c>
      <c r="E130" t="s">
        <v>425</v>
      </c>
      <c r="G130" s="36">
        <v>385.19</v>
      </c>
      <c r="I130" s="10">
        <f t="shared" si="22"/>
        <v>385.19</v>
      </c>
      <c r="J130" t="s">
        <v>255</v>
      </c>
      <c r="K130" t="s">
        <v>269</v>
      </c>
      <c r="L130" t="s">
        <v>250</v>
      </c>
      <c r="M130" s="68">
        <v>307</v>
      </c>
    </row>
    <row r="131" spans="1:13" x14ac:dyDescent="0.3">
      <c r="B131" s="14">
        <v>45434</v>
      </c>
      <c r="C131" s="44">
        <v>191789</v>
      </c>
      <c r="D131" s="44" t="s">
        <v>426</v>
      </c>
      <c r="E131" t="s">
        <v>427</v>
      </c>
      <c r="G131" s="36">
        <v>364.64</v>
      </c>
      <c r="I131" s="10">
        <f t="shared" si="22"/>
        <v>364.64</v>
      </c>
      <c r="J131" t="s">
        <v>255</v>
      </c>
      <c r="K131" t="s">
        <v>269</v>
      </c>
      <c r="L131" t="s">
        <v>250</v>
      </c>
      <c r="M131" s="68">
        <v>307</v>
      </c>
    </row>
    <row r="132" spans="1:13" x14ac:dyDescent="0.3">
      <c r="B132" s="14">
        <v>45443</v>
      </c>
      <c r="C132" s="44" t="s">
        <v>492</v>
      </c>
      <c r="D132" s="44" t="s">
        <v>416</v>
      </c>
      <c r="E132" t="s">
        <v>428</v>
      </c>
      <c r="G132" s="36">
        <v>56.95</v>
      </c>
      <c r="I132" s="10">
        <f t="shared" si="22"/>
        <v>56.95</v>
      </c>
      <c r="J132" t="s">
        <v>255</v>
      </c>
      <c r="K132" t="s">
        <v>269</v>
      </c>
      <c r="L132" t="s">
        <v>250</v>
      </c>
      <c r="M132" s="68">
        <v>307</v>
      </c>
    </row>
    <row r="133" spans="1:13" x14ac:dyDescent="0.3">
      <c r="B133" s="14">
        <v>45497</v>
      </c>
      <c r="C133" s="44">
        <v>75640</v>
      </c>
      <c r="D133" s="44" t="s">
        <v>429</v>
      </c>
      <c r="E133" t="s">
        <v>430</v>
      </c>
      <c r="G133" s="36">
        <v>114</v>
      </c>
      <c r="I133" s="10">
        <f t="shared" si="22"/>
        <v>114</v>
      </c>
      <c r="J133" t="s">
        <v>255</v>
      </c>
      <c r="K133" t="s">
        <v>265</v>
      </c>
      <c r="L133" t="s">
        <v>250</v>
      </c>
      <c r="M133" s="68">
        <v>307</v>
      </c>
    </row>
    <row r="134" spans="1:13" x14ac:dyDescent="0.3">
      <c r="B134" s="14">
        <v>45512</v>
      </c>
      <c r="C134" s="44" t="s">
        <v>494</v>
      </c>
      <c r="D134" s="44" t="s">
        <v>431</v>
      </c>
      <c r="E134" t="s">
        <v>432</v>
      </c>
      <c r="G134" s="36">
        <v>504.99</v>
      </c>
      <c r="I134" s="10">
        <f t="shared" si="22"/>
        <v>504.99</v>
      </c>
      <c r="J134" t="s">
        <v>255</v>
      </c>
      <c r="K134" t="s">
        <v>269</v>
      </c>
      <c r="L134" t="s">
        <v>250</v>
      </c>
      <c r="M134" s="68">
        <v>307</v>
      </c>
    </row>
    <row r="135" spans="1:13" x14ac:dyDescent="0.3">
      <c r="B135" s="14">
        <v>45554</v>
      </c>
      <c r="C135" s="44" t="s">
        <v>497</v>
      </c>
      <c r="D135" s="44" t="s">
        <v>422</v>
      </c>
      <c r="E135" t="s">
        <v>435</v>
      </c>
      <c r="G135" s="36">
        <v>42</v>
      </c>
      <c r="I135" s="10">
        <f t="shared" si="22"/>
        <v>42</v>
      </c>
      <c r="J135" t="s">
        <v>255</v>
      </c>
      <c r="K135" t="s">
        <v>269</v>
      </c>
      <c r="L135" t="s">
        <v>250</v>
      </c>
      <c r="M135" s="68">
        <v>307</v>
      </c>
    </row>
    <row r="136" spans="1:13" x14ac:dyDescent="0.3">
      <c r="B136" s="14">
        <v>45559</v>
      </c>
      <c r="C136" s="44" t="s">
        <v>496</v>
      </c>
      <c r="D136" s="44" t="s">
        <v>422</v>
      </c>
      <c r="E136" t="s">
        <v>436</v>
      </c>
      <c r="G136" s="36">
        <v>413.7</v>
      </c>
      <c r="I136" s="10">
        <f t="shared" si="22"/>
        <v>413.7</v>
      </c>
      <c r="J136" t="s">
        <v>255</v>
      </c>
      <c r="K136" t="s">
        <v>269</v>
      </c>
      <c r="L136" t="s">
        <v>250</v>
      </c>
      <c r="M136" s="68">
        <v>307</v>
      </c>
    </row>
    <row r="137" spans="1:13" ht="15" thickBot="1" x14ac:dyDescent="0.35">
      <c r="B137" s="14"/>
      <c r="C137" s="45"/>
      <c r="E137" s="35"/>
      <c r="F137" s="40">
        <f>SUM(F105:F136)</f>
        <v>12284.08</v>
      </c>
      <c r="G137" s="40">
        <f t="shared" ref="G137:I137" si="23">SUM(G105:G136)</f>
        <v>8393.94</v>
      </c>
      <c r="H137" s="40">
        <f t="shared" si="23"/>
        <v>0</v>
      </c>
      <c r="I137" s="40">
        <f t="shared" si="23"/>
        <v>20678.020000000004</v>
      </c>
    </row>
    <row r="138" spans="1:13" ht="15" thickTop="1" x14ac:dyDescent="0.3">
      <c r="A138" s="39" t="s">
        <v>471</v>
      </c>
    </row>
    <row r="139" spans="1:13" x14ac:dyDescent="0.3">
      <c r="B139" s="14">
        <v>41298</v>
      </c>
      <c r="C139" s="45">
        <v>72239</v>
      </c>
      <c r="D139" s="17" t="s">
        <v>138</v>
      </c>
      <c r="E139" s="9" t="s">
        <v>139</v>
      </c>
      <c r="F139" s="10">
        <v>464.98</v>
      </c>
      <c r="G139" s="10"/>
      <c r="H139" s="10"/>
      <c r="I139" s="10">
        <f t="shared" ref="I139:I148" si="24">SUM(F139:H139)</f>
        <v>464.98</v>
      </c>
      <c r="J139" t="s">
        <v>283</v>
      </c>
      <c r="L139" t="s">
        <v>250</v>
      </c>
    </row>
    <row r="140" spans="1:13" x14ac:dyDescent="0.3">
      <c r="B140" s="14">
        <v>42395</v>
      </c>
      <c r="C140" s="45">
        <v>73462</v>
      </c>
      <c r="D140" s="17" t="s">
        <v>171</v>
      </c>
      <c r="E140" s="17" t="s">
        <v>172</v>
      </c>
      <c r="F140" s="10">
        <v>374.25</v>
      </c>
      <c r="G140" s="10"/>
      <c r="H140" s="10"/>
      <c r="I140" s="10">
        <f t="shared" si="24"/>
        <v>374.25</v>
      </c>
      <c r="J140" t="s">
        <v>255</v>
      </c>
      <c r="K140" t="s">
        <v>282</v>
      </c>
      <c r="L140" t="s">
        <v>250</v>
      </c>
    </row>
    <row r="141" spans="1:13" x14ac:dyDescent="0.3">
      <c r="B141" s="14">
        <v>42395</v>
      </c>
      <c r="C141" s="45">
        <v>73462</v>
      </c>
      <c r="D141" s="17" t="s">
        <v>171</v>
      </c>
      <c r="E141" s="17" t="s">
        <v>173</v>
      </c>
      <c r="F141" s="10">
        <v>340.63</v>
      </c>
      <c r="G141" s="10"/>
      <c r="H141" s="10"/>
      <c r="I141" s="10">
        <f t="shared" si="24"/>
        <v>340.63</v>
      </c>
      <c r="J141" t="s">
        <v>255</v>
      </c>
      <c r="K141" t="s">
        <v>282</v>
      </c>
      <c r="L141" t="s">
        <v>250</v>
      </c>
    </row>
    <row r="142" spans="1:13" x14ac:dyDescent="0.3">
      <c r="B142" s="14">
        <v>42395</v>
      </c>
      <c r="C142" s="45">
        <v>73462</v>
      </c>
      <c r="D142" s="17" t="s">
        <v>171</v>
      </c>
      <c r="E142" s="17" t="s">
        <v>174</v>
      </c>
      <c r="F142" s="10">
        <v>555</v>
      </c>
      <c r="G142" s="10"/>
      <c r="H142" s="10"/>
      <c r="I142" s="10">
        <f t="shared" si="24"/>
        <v>555</v>
      </c>
      <c r="J142" t="s">
        <v>255</v>
      </c>
      <c r="K142" t="s">
        <v>282</v>
      </c>
      <c r="L142" t="s">
        <v>250</v>
      </c>
    </row>
    <row r="143" spans="1:13" x14ac:dyDescent="0.3">
      <c r="B143" s="14">
        <v>42395</v>
      </c>
      <c r="C143" s="45">
        <v>73462</v>
      </c>
      <c r="D143" s="17" t="s">
        <v>171</v>
      </c>
      <c r="E143" s="17" t="s">
        <v>175</v>
      </c>
      <c r="F143" s="10">
        <v>491.25</v>
      </c>
      <c r="G143" s="10"/>
      <c r="H143" s="10"/>
      <c r="I143" s="10">
        <f t="shared" si="24"/>
        <v>491.25</v>
      </c>
      <c r="J143" t="s">
        <v>255</v>
      </c>
      <c r="K143" t="s">
        <v>282</v>
      </c>
      <c r="L143" t="s">
        <v>250</v>
      </c>
    </row>
    <row r="144" spans="1:13" x14ac:dyDescent="0.3">
      <c r="B144" s="14">
        <v>42395</v>
      </c>
      <c r="C144" s="45">
        <v>73462</v>
      </c>
      <c r="D144" s="17" t="s">
        <v>171</v>
      </c>
      <c r="E144" s="17" t="s">
        <v>176</v>
      </c>
      <c r="F144" s="10">
        <v>237.5</v>
      </c>
      <c r="G144" s="10"/>
      <c r="H144" s="10"/>
      <c r="I144" s="10">
        <f t="shared" si="24"/>
        <v>237.5</v>
      </c>
      <c r="J144" t="s">
        <v>255</v>
      </c>
      <c r="K144" t="s">
        <v>282</v>
      </c>
      <c r="L144" t="s">
        <v>250</v>
      </c>
    </row>
    <row r="145" spans="1:12" x14ac:dyDescent="0.3">
      <c r="B145" s="14">
        <v>42116</v>
      </c>
      <c r="C145" s="45">
        <v>73114</v>
      </c>
      <c r="D145" s="17" t="s">
        <v>155</v>
      </c>
      <c r="E145" s="9" t="s">
        <v>156</v>
      </c>
      <c r="F145" s="10">
        <v>95.92</v>
      </c>
      <c r="G145" s="10"/>
      <c r="H145" s="10"/>
      <c r="I145" s="10">
        <f t="shared" si="24"/>
        <v>95.92</v>
      </c>
      <c r="J145" t="s">
        <v>255</v>
      </c>
      <c r="K145" t="s">
        <v>282</v>
      </c>
      <c r="L145" t="s">
        <v>250</v>
      </c>
    </row>
    <row r="146" spans="1:12" x14ac:dyDescent="0.3">
      <c r="B146" s="14">
        <v>42844</v>
      </c>
      <c r="C146" s="45">
        <v>14163</v>
      </c>
      <c r="D146" s="17" t="s">
        <v>239</v>
      </c>
      <c r="E146" s="9" t="s">
        <v>240</v>
      </c>
      <c r="F146" s="10">
        <v>299</v>
      </c>
      <c r="G146" s="10"/>
      <c r="H146" s="10"/>
      <c r="I146" s="10">
        <f t="shared" si="24"/>
        <v>299</v>
      </c>
      <c r="J146" t="s">
        <v>255</v>
      </c>
      <c r="K146" t="s">
        <v>282</v>
      </c>
      <c r="L146" t="s">
        <v>250</v>
      </c>
    </row>
    <row r="147" spans="1:12" x14ac:dyDescent="0.3">
      <c r="B147" s="14">
        <v>43075</v>
      </c>
      <c r="C147" s="45">
        <v>14544</v>
      </c>
      <c r="D147" s="17" t="s">
        <v>142</v>
      </c>
      <c r="E147" s="9" t="s">
        <v>246</v>
      </c>
      <c r="F147" s="10">
        <v>49.99</v>
      </c>
      <c r="G147" s="10"/>
      <c r="H147" s="10"/>
      <c r="I147" s="10">
        <f t="shared" si="24"/>
        <v>49.99</v>
      </c>
      <c r="J147" t="s">
        <v>255</v>
      </c>
      <c r="K147" t="s">
        <v>282</v>
      </c>
      <c r="L147" t="s">
        <v>250</v>
      </c>
    </row>
    <row r="148" spans="1:12" x14ac:dyDescent="0.3">
      <c r="B148" s="14">
        <v>43152</v>
      </c>
      <c r="C148" s="45">
        <v>14667</v>
      </c>
      <c r="D148" s="17" t="s">
        <v>247</v>
      </c>
      <c r="E148" s="9" t="s">
        <v>248</v>
      </c>
      <c r="F148" s="10">
        <v>300</v>
      </c>
      <c r="G148" s="10"/>
      <c r="H148" s="10"/>
      <c r="I148" s="10">
        <f t="shared" si="24"/>
        <v>300</v>
      </c>
      <c r="J148" t="s">
        <v>255</v>
      </c>
      <c r="K148" t="s">
        <v>282</v>
      </c>
      <c r="L148" t="s">
        <v>250</v>
      </c>
    </row>
    <row r="150" spans="1:12" ht="15" thickBot="1" x14ac:dyDescent="0.35">
      <c r="F150" s="42">
        <f>SUM(F139:F149)</f>
        <v>3208.52</v>
      </c>
      <c r="G150" s="42">
        <f>SUM(G139:G149)</f>
        <v>0</v>
      </c>
      <c r="H150" s="42">
        <f>SUM(H139:H149)</f>
        <v>0</v>
      </c>
      <c r="I150" s="42">
        <f>SUM(I139:I149)</f>
        <v>3208.52</v>
      </c>
    </row>
    <row r="151" spans="1:12" ht="15" thickTop="1" x14ac:dyDescent="0.3">
      <c r="A151" s="39" t="s">
        <v>472</v>
      </c>
    </row>
    <row r="152" spans="1:12" x14ac:dyDescent="0.3">
      <c r="B152" s="14">
        <v>41159</v>
      </c>
      <c r="C152" s="45">
        <v>72071</v>
      </c>
      <c r="D152" s="17" t="s">
        <v>133</v>
      </c>
      <c r="E152" s="9" t="s">
        <v>134</v>
      </c>
      <c r="F152" s="10">
        <v>594</v>
      </c>
      <c r="G152" s="10"/>
      <c r="H152" s="10"/>
      <c r="I152" s="10">
        <f t="shared" ref="I152:I154" si="25">SUM(F152:H152)</f>
        <v>594</v>
      </c>
    </row>
    <row r="153" spans="1:12" x14ac:dyDescent="0.3">
      <c r="B153" s="14">
        <v>41316</v>
      </c>
      <c r="C153" s="45">
        <v>72262</v>
      </c>
      <c r="D153" s="17" t="s">
        <v>133</v>
      </c>
      <c r="E153" s="9" t="s">
        <v>135</v>
      </c>
      <c r="F153" s="10">
        <v>1386</v>
      </c>
      <c r="G153" s="10"/>
      <c r="H153" s="10"/>
      <c r="I153" s="10">
        <f t="shared" si="25"/>
        <v>1386</v>
      </c>
    </row>
    <row r="154" spans="1:12" x14ac:dyDescent="0.3">
      <c r="B154" s="14">
        <v>43384</v>
      </c>
      <c r="C154" s="45">
        <v>14793</v>
      </c>
      <c r="D154" s="17" t="s">
        <v>74</v>
      </c>
      <c r="E154" s="9" t="s">
        <v>298</v>
      </c>
      <c r="F154" s="10">
        <v>490</v>
      </c>
      <c r="G154" s="10"/>
      <c r="H154" s="10"/>
      <c r="I154" s="10">
        <f t="shared" si="25"/>
        <v>490</v>
      </c>
    </row>
    <row r="155" spans="1:12" x14ac:dyDescent="0.3">
      <c r="B155" s="14"/>
      <c r="C155" s="45"/>
      <c r="D155" s="17"/>
      <c r="E155" s="9"/>
      <c r="F155" s="10"/>
      <c r="G155" s="10"/>
      <c r="H155" s="10"/>
      <c r="I155" s="10"/>
    </row>
    <row r="156" spans="1:12" ht="15" thickBot="1" x14ac:dyDescent="0.35">
      <c r="F156" s="42">
        <f>SUM(F152:F155)</f>
        <v>2470</v>
      </c>
      <c r="G156" s="42">
        <f t="shared" ref="G156:I156" si="26">SUM(G152:G155)</f>
        <v>0</v>
      </c>
      <c r="H156" s="42">
        <f t="shared" si="26"/>
        <v>0</v>
      </c>
      <c r="I156" s="42">
        <f t="shared" si="26"/>
        <v>2470</v>
      </c>
    </row>
    <row r="157" spans="1:12" ht="15" thickTop="1" x14ac:dyDescent="0.3"/>
    <row r="159" spans="1:12" ht="15" thickBot="1" x14ac:dyDescent="0.35">
      <c r="A159" s="34" t="s">
        <v>186</v>
      </c>
      <c r="F159" s="43">
        <f>F24+F33+F39+F44+F60+F87+F103+F137+F150+F156</f>
        <v>94864.52</v>
      </c>
      <c r="G159" s="43">
        <f>G24+G33+G39+G44+G60+G87+G103+G137+G150+G156</f>
        <v>16746.57</v>
      </c>
      <c r="H159" s="43">
        <f>H24+H33+H39+H44+H60+H87+H103+H137+H150+H156</f>
        <v>0</v>
      </c>
      <c r="I159" s="43">
        <f>I24+I33+I39+I44+I60+I87+I103+I137+I150+I156</f>
        <v>111611.09000000001</v>
      </c>
    </row>
    <row r="161" spans="2:13" x14ac:dyDescent="0.3">
      <c r="F161">
        <v>94864.52</v>
      </c>
      <c r="G161">
        <v>0</v>
      </c>
      <c r="H161">
        <v>0</v>
      </c>
      <c r="I161">
        <v>94864.52</v>
      </c>
    </row>
    <row r="164" spans="2:13" x14ac:dyDescent="0.3">
      <c r="B164"/>
      <c r="C164"/>
      <c r="D164"/>
      <c r="M164"/>
    </row>
    <row r="165" spans="2:13" x14ac:dyDescent="0.3">
      <c r="B165"/>
      <c r="C165"/>
      <c r="D165"/>
      <c r="M165"/>
    </row>
    <row r="166" spans="2:13" x14ac:dyDescent="0.3">
      <c r="B166"/>
      <c r="C166"/>
      <c r="D166"/>
      <c r="M166"/>
    </row>
    <row r="167" spans="2:13" x14ac:dyDescent="0.3">
      <c r="B167"/>
      <c r="C167"/>
      <c r="D167"/>
      <c r="M167"/>
    </row>
    <row r="168" spans="2:13" x14ac:dyDescent="0.3">
      <c r="B168"/>
      <c r="C168"/>
      <c r="D168"/>
      <c r="M168"/>
    </row>
    <row r="169" spans="2:13" x14ac:dyDescent="0.3">
      <c r="B169"/>
      <c r="C169"/>
      <c r="D169"/>
      <c r="M169"/>
    </row>
    <row r="170" spans="2:13" x14ac:dyDescent="0.3">
      <c r="B170"/>
      <c r="C170"/>
      <c r="D170"/>
      <c r="M170"/>
    </row>
    <row r="171" spans="2:13" x14ac:dyDescent="0.3">
      <c r="B171"/>
      <c r="C171"/>
      <c r="D171"/>
      <c r="M171"/>
    </row>
    <row r="172" spans="2:13" x14ac:dyDescent="0.3">
      <c r="B172"/>
      <c r="C172"/>
      <c r="D172"/>
      <c r="M172"/>
    </row>
    <row r="173" spans="2:13" x14ac:dyDescent="0.3">
      <c r="B173"/>
      <c r="C173"/>
      <c r="D173"/>
      <c r="M173"/>
    </row>
    <row r="174" spans="2:13" x14ac:dyDescent="0.3">
      <c r="B174"/>
      <c r="C174"/>
      <c r="D174"/>
      <c r="M174"/>
    </row>
    <row r="175" spans="2:13" x14ac:dyDescent="0.3">
      <c r="B175"/>
      <c r="C175"/>
      <c r="D175"/>
      <c r="M175"/>
    </row>
    <row r="176" spans="2:13" x14ac:dyDescent="0.3">
      <c r="B176"/>
      <c r="C176"/>
      <c r="D176"/>
      <c r="M176"/>
    </row>
    <row r="177" spans="2:13" x14ac:dyDescent="0.3">
      <c r="B177"/>
      <c r="C177"/>
      <c r="D177"/>
      <c r="M177"/>
    </row>
    <row r="178" spans="2:13" x14ac:dyDescent="0.3">
      <c r="B178"/>
      <c r="C178"/>
      <c r="D178"/>
      <c r="M178"/>
    </row>
    <row r="179" spans="2:13" x14ac:dyDescent="0.3">
      <c r="B179"/>
      <c r="C179"/>
      <c r="D179"/>
      <c r="M179"/>
    </row>
    <row r="180" spans="2:13" x14ac:dyDescent="0.3">
      <c r="B180"/>
      <c r="C180"/>
      <c r="D180"/>
      <c r="M180"/>
    </row>
    <row r="181" spans="2:13" x14ac:dyDescent="0.3">
      <c r="B181"/>
      <c r="C181"/>
      <c r="D181"/>
      <c r="M181"/>
    </row>
    <row r="182" spans="2:13" x14ac:dyDescent="0.3">
      <c r="B182"/>
      <c r="C182"/>
      <c r="D182"/>
      <c r="M182"/>
    </row>
    <row r="183" spans="2:13" x14ac:dyDescent="0.3">
      <c r="B183"/>
      <c r="C183"/>
      <c r="D183"/>
      <c r="M183"/>
    </row>
    <row r="184" spans="2:13" x14ac:dyDescent="0.3">
      <c r="F184" s="39"/>
      <c r="G184" s="39"/>
    </row>
  </sheetData>
  <sortState xmlns:xlrd2="http://schemas.microsoft.com/office/spreadsheetml/2017/richdata2" ref="B164:N183">
    <sortCondition ref="B164:B183"/>
  </sortState>
  <mergeCells count="2">
    <mergeCell ref="A1:L1"/>
    <mergeCell ref="J2:K2"/>
  </mergeCells>
  <phoneticPr fontId="6" type="noConversion"/>
  <pageMargins left="0.98425196850393704" right="0.19685039370078741" top="0.39370078740157483" bottom="0.19685039370078741" header="0.31496062992125984" footer="0.31496062992125984"/>
  <pageSetup paperSize="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3"/>
  <sheetViews>
    <sheetView workbookViewId="0">
      <pane xSplit="5" ySplit="3" topLeftCell="F4" activePane="bottomRight" state="frozen"/>
      <selection pane="topRight" activeCell="G1" sqref="G1"/>
      <selection pane="bottomLeft" activeCell="A4" sqref="A4"/>
      <selection pane="bottomRight" activeCell="H3" sqref="H3"/>
    </sheetView>
  </sheetViews>
  <sheetFormatPr defaultRowHeight="14.4" x14ac:dyDescent="0.3"/>
  <cols>
    <col min="1" max="1" width="6.6640625" customWidth="1"/>
    <col min="2" max="2" width="10.6640625" bestFit="1" customWidth="1"/>
    <col min="3" max="3" width="7.6640625" customWidth="1"/>
    <col min="4" max="4" width="11.44140625" bestFit="1" customWidth="1"/>
    <col min="5" max="5" width="42.109375" bestFit="1" customWidth="1"/>
    <col min="11" max="11" width="20.88671875" bestFit="1" customWidth="1"/>
  </cols>
  <sheetData>
    <row r="1" spans="1:12" ht="15" thickBot="1" x14ac:dyDescent="0.35">
      <c r="A1" s="127" t="s">
        <v>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9"/>
    </row>
    <row r="2" spans="1:12" ht="57.6" x14ac:dyDescent="0.3">
      <c r="A2" s="6"/>
      <c r="B2" s="16"/>
      <c r="C2" s="16" t="s">
        <v>70</v>
      </c>
      <c r="D2" s="16"/>
      <c r="E2" s="16"/>
      <c r="F2" s="16" t="s">
        <v>66</v>
      </c>
      <c r="G2" s="16" t="s">
        <v>67</v>
      </c>
      <c r="H2" s="16" t="s">
        <v>68</v>
      </c>
      <c r="I2" s="16" t="s">
        <v>69</v>
      </c>
      <c r="J2" s="130" t="s">
        <v>251</v>
      </c>
      <c r="K2" s="130"/>
      <c r="L2" s="16" t="s">
        <v>252</v>
      </c>
    </row>
    <row r="3" spans="1:12" x14ac:dyDescent="0.3">
      <c r="B3" s="11"/>
      <c r="C3" s="38"/>
      <c r="D3" s="34"/>
      <c r="E3" s="34"/>
      <c r="F3" s="32" t="s">
        <v>0</v>
      </c>
      <c r="G3" s="11" t="s">
        <v>0</v>
      </c>
      <c r="H3" s="11" t="s">
        <v>0</v>
      </c>
      <c r="I3" s="11" t="s">
        <v>0</v>
      </c>
      <c r="J3" s="11"/>
      <c r="K3" s="20"/>
    </row>
    <row r="4" spans="1:12" x14ac:dyDescent="0.3">
      <c r="A4" s="7" t="s">
        <v>100</v>
      </c>
      <c r="B4" s="7"/>
      <c r="C4" s="9"/>
      <c r="D4" s="9"/>
      <c r="E4" s="9"/>
      <c r="F4" s="10"/>
      <c r="G4" s="10"/>
      <c r="H4" s="10"/>
      <c r="I4" s="10"/>
      <c r="J4" s="10"/>
    </row>
    <row r="5" spans="1:12" x14ac:dyDescent="0.3">
      <c r="B5" s="13">
        <v>1974</v>
      </c>
      <c r="D5" s="13"/>
      <c r="E5" s="9" t="s">
        <v>101</v>
      </c>
      <c r="F5" s="10">
        <v>5142</v>
      </c>
      <c r="G5" s="10"/>
      <c r="H5" s="10"/>
      <c r="I5" s="10">
        <f>SUM(F5:H5)</f>
        <v>5142</v>
      </c>
      <c r="J5" s="10" t="s">
        <v>255</v>
      </c>
      <c r="K5" t="s">
        <v>256</v>
      </c>
      <c r="L5" t="s">
        <v>260</v>
      </c>
    </row>
    <row r="6" spans="1:12" x14ac:dyDescent="0.3">
      <c r="A6" s="34"/>
      <c r="B6" s="9"/>
      <c r="C6" s="9"/>
      <c r="D6" s="9"/>
      <c r="E6" s="9" t="s">
        <v>102</v>
      </c>
      <c r="F6" s="10">
        <v>505</v>
      </c>
      <c r="G6" s="10"/>
      <c r="H6" s="10"/>
      <c r="I6" s="10">
        <f>SUM(F6:H6)</f>
        <v>505</v>
      </c>
      <c r="J6" s="10" t="s">
        <v>255</v>
      </c>
      <c r="K6" t="s">
        <v>258</v>
      </c>
      <c r="L6" t="s">
        <v>250</v>
      </c>
    </row>
    <row r="7" spans="1:12" x14ac:dyDescent="0.3">
      <c r="A7" s="34"/>
      <c r="B7" s="9"/>
      <c r="C7" s="9"/>
      <c r="D7" s="9"/>
      <c r="E7" s="9" t="s">
        <v>103</v>
      </c>
      <c r="F7" s="10">
        <v>505</v>
      </c>
      <c r="G7" s="10"/>
      <c r="H7" s="10"/>
      <c r="I7" s="10">
        <f>SUM(F7:H7)</f>
        <v>505</v>
      </c>
      <c r="J7" s="10" t="s">
        <v>255</v>
      </c>
      <c r="K7" t="s">
        <v>259</v>
      </c>
      <c r="L7" t="s">
        <v>250</v>
      </c>
    </row>
    <row r="8" spans="1:12" x14ac:dyDescent="0.3">
      <c r="A8" s="34"/>
      <c r="B8" s="9"/>
      <c r="C8" s="9"/>
      <c r="D8" s="9"/>
      <c r="E8" s="9" t="s">
        <v>104</v>
      </c>
      <c r="F8" s="10">
        <v>505</v>
      </c>
      <c r="G8" s="10"/>
      <c r="H8" s="10"/>
      <c r="I8" s="10">
        <f>SUM(F8:H8)</f>
        <v>505</v>
      </c>
      <c r="J8" s="10" t="s">
        <v>255</v>
      </c>
      <c r="K8" t="s">
        <v>258</v>
      </c>
      <c r="L8" t="s">
        <v>250</v>
      </c>
    </row>
    <row r="9" spans="1:12" x14ac:dyDescent="0.3">
      <c r="A9" s="34" t="s">
        <v>105</v>
      </c>
      <c r="B9" s="9"/>
      <c r="C9" s="9"/>
      <c r="D9" s="9"/>
      <c r="E9" s="9"/>
      <c r="F9" s="10"/>
      <c r="G9" s="10"/>
      <c r="H9" s="10"/>
      <c r="I9" s="10"/>
      <c r="J9" s="10"/>
    </row>
    <row r="10" spans="1:12" x14ac:dyDescent="0.3">
      <c r="A10" s="9"/>
      <c r="B10" s="35">
        <v>39842</v>
      </c>
      <c r="C10" s="8">
        <v>70611</v>
      </c>
      <c r="D10" s="35" t="s">
        <v>188</v>
      </c>
      <c r="E10" s="9" t="s">
        <v>106</v>
      </c>
      <c r="F10" s="10">
        <v>4170.68</v>
      </c>
      <c r="G10" s="10"/>
      <c r="H10" s="10"/>
      <c r="I10" s="10">
        <f>SUM(F10:H10)</f>
        <v>4170.68</v>
      </c>
      <c r="J10" s="10" t="s">
        <v>255</v>
      </c>
      <c r="K10" t="s">
        <v>257</v>
      </c>
      <c r="L10" t="s">
        <v>250</v>
      </c>
    </row>
    <row r="11" spans="1:12" x14ac:dyDescent="0.3">
      <c r="A11" s="34"/>
      <c r="B11" s="35"/>
      <c r="C11" s="35"/>
      <c r="D11" s="35"/>
      <c r="E11" s="9" t="s">
        <v>107</v>
      </c>
      <c r="F11" s="10">
        <v>1902</v>
      </c>
      <c r="G11" s="10"/>
      <c r="H11" s="10"/>
      <c r="I11" s="10">
        <f>SUM(F11:H11)</f>
        <v>1902</v>
      </c>
      <c r="J11" s="10" t="s">
        <v>255</v>
      </c>
      <c r="K11" t="s">
        <v>258</v>
      </c>
      <c r="L11" t="s">
        <v>250</v>
      </c>
    </row>
    <row r="12" spans="1:12" x14ac:dyDescent="0.3">
      <c r="A12" s="34"/>
      <c r="B12" s="9"/>
      <c r="C12" s="9"/>
      <c r="D12" s="9"/>
      <c r="E12" s="9"/>
      <c r="F12" s="10"/>
      <c r="G12" s="10"/>
      <c r="H12" s="10"/>
      <c r="I12" s="10"/>
      <c r="J12" s="10"/>
    </row>
    <row r="13" spans="1:12" ht="15" thickBot="1" x14ac:dyDescent="0.35">
      <c r="A13" s="39" t="s">
        <v>187</v>
      </c>
      <c r="B13" s="9"/>
      <c r="C13" s="9"/>
      <c r="D13" s="9"/>
      <c r="E13" s="9"/>
      <c r="F13" s="33">
        <f>SUM(F4:F12)</f>
        <v>12729.68</v>
      </c>
      <c r="G13" s="33">
        <f>SUM(G4:G12)</f>
        <v>0</v>
      </c>
      <c r="H13" s="33">
        <f>SUM(H4:H12)</f>
        <v>0</v>
      </c>
      <c r="I13" s="33">
        <f>SUM(I4:I12)</f>
        <v>12729.68</v>
      </c>
      <c r="J13" s="67"/>
    </row>
  </sheetData>
  <mergeCells count="2">
    <mergeCell ref="A1:L1"/>
    <mergeCell ref="J2:K2"/>
  </mergeCells>
  <pageMargins left="0.98425196850393704" right="0.19685039370078741" top="0.39370078740157483" bottom="0.19685039370078741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workbookViewId="0">
      <pane xSplit="5" ySplit="3" topLeftCell="F7" activePane="bottomRight" state="frozen"/>
      <selection pane="topRight" activeCell="G1" sqref="G1"/>
      <selection pane="bottomLeft" activeCell="A4" sqref="A4"/>
      <selection pane="bottomRight" activeCell="C18" sqref="C18"/>
    </sheetView>
  </sheetViews>
  <sheetFormatPr defaultRowHeight="14.4" x14ac:dyDescent="0.3"/>
  <cols>
    <col min="1" max="1" width="13.5546875" style="68" customWidth="1"/>
    <col min="2" max="2" width="10.88671875" customWidth="1"/>
    <col min="3" max="3" width="9.77734375" customWidth="1"/>
    <col min="4" max="4" width="19.77734375" bestFit="1" customWidth="1"/>
    <col min="5" max="5" width="30.44140625" customWidth="1"/>
    <col min="6" max="9" width="12.6640625" customWidth="1"/>
    <col min="10" max="10" width="11.33203125" bestFit="1" customWidth="1"/>
    <col min="11" max="11" width="15.6640625" bestFit="1" customWidth="1"/>
    <col min="13" max="13" width="8.88671875" style="68"/>
  </cols>
  <sheetData>
    <row r="1" spans="1:13" ht="15" thickBot="1" x14ac:dyDescent="0.35">
      <c r="A1" s="127" t="s">
        <v>99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9"/>
    </row>
    <row r="2" spans="1:13" ht="43.2" x14ac:dyDescent="0.3">
      <c r="A2" s="5"/>
      <c r="B2" s="16"/>
      <c r="C2" s="16" t="s">
        <v>70</v>
      </c>
      <c r="D2" s="16"/>
      <c r="E2" s="16"/>
      <c r="F2" s="16" t="s">
        <v>66</v>
      </c>
      <c r="G2" s="16" t="s">
        <v>67</v>
      </c>
      <c r="H2" s="16" t="s">
        <v>68</v>
      </c>
      <c r="I2" s="16" t="s">
        <v>69</v>
      </c>
      <c r="J2" s="130" t="s">
        <v>251</v>
      </c>
      <c r="K2" s="130"/>
      <c r="L2" s="16" t="s">
        <v>252</v>
      </c>
      <c r="M2" s="95" t="s">
        <v>454</v>
      </c>
    </row>
    <row r="3" spans="1:13" x14ac:dyDescent="0.3">
      <c r="B3" s="11"/>
      <c r="C3" s="38"/>
      <c r="D3" s="34"/>
      <c r="E3" s="34"/>
      <c r="F3" s="32" t="s">
        <v>0</v>
      </c>
      <c r="G3" s="11" t="s">
        <v>0</v>
      </c>
      <c r="H3" s="11" t="s">
        <v>0</v>
      </c>
      <c r="I3" s="11" t="s">
        <v>0</v>
      </c>
      <c r="J3" s="20"/>
      <c r="K3" s="20"/>
    </row>
    <row r="4" spans="1:13" x14ac:dyDescent="0.3">
      <c r="A4" s="78" t="s">
        <v>214</v>
      </c>
      <c r="H4" s="36"/>
      <c r="I4" s="36"/>
    </row>
    <row r="5" spans="1:13" x14ac:dyDescent="0.3">
      <c r="B5" t="s">
        <v>210</v>
      </c>
      <c r="F5" s="36">
        <v>1</v>
      </c>
      <c r="G5" s="36"/>
      <c r="H5" s="36"/>
      <c r="I5" s="36">
        <f>SUM(F5:H5)</f>
        <v>1</v>
      </c>
      <c r="J5" t="s">
        <v>255</v>
      </c>
      <c r="K5" t="s">
        <v>262</v>
      </c>
      <c r="L5" t="s">
        <v>273</v>
      </c>
    </row>
    <row r="6" spans="1:13" x14ac:dyDescent="0.3">
      <c r="F6" s="36"/>
      <c r="G6" s="36"/>
      <c r="H6" s="36"/>
      <c r="I6" s="36"/>
    </row>
    <row r="7" spans="1:13" x14ac:dyDescent="0.3">
      <c r="A7" s="78" t="s">
        <v>215</v>
      </c>
      <c r="F7" s="36"/>
      <c r="G7" s="36"/>
      <c r="H7" s="36"/>
      <c r="I7" s="36"/>
    </row>
    <row r="8" spans="1:13" x14ac:dyDescent="0.3">
      <c r="B8" t="s">
        <v>211</v>
      </c>
      <c r="F8" s="36">
        <v>1</v>
      </c>
      <c r="G8" s="36"/>
      <c r="H8" s="36"/>
      <c r="I8" s="36">
        <f t="shared" ref="I8:I9" si="0">SUM(F8:H8)</f>
        <v>1</v>
      </c>
      <c r="J8" t="s">
        <v>255</v>
      </c>
      <c r="K8" t="s">
        <v>263</v>
      </c>
      <c r="L8" t="s">
        <v>273</v>
      </c>
    </row>
    <row r="9" spans="1:13" x14ac:dyDescent="0.3">
      <c r="B9" t="s">
        <v>212</v>
      </c>
      <c r="F9" s="36">
        <v>1</v>
      </c>
      <c r="G9" s="36"/>
      <c r="H9" s="36"/>
      <c r="I9" s="36">
        <f t="shared" si="0"/>
        <v>1</v>
      </c>
      <c r="J9" t="s">
        <v>261</v>
      </c>
      <c r="L9" t="s">
        <v>273</v>
      </c>
    </row>
    <row r="10" spans="1:13" x14ac:dyDescent="0.3">
      <c r="B10" t="s">
        <v>213</v>
      </c>
      <c r="F10" s="36">
        <v>1</v>
      </c>
      <c r="G10" s="36"/>
      <c r="H10" s="36"/>
      <c r="I10" s="36">
        <f t="shared" ref="I10" si="1">SUM(F10:H10)</f>
        <v>1</v>
      </c>
      <c r="J10" t="s">
        <v>255</v>
      </c>
      <c r="K10" t="s">
        <v>264</v>
      </c>
      <c r="L10" t="s">
        <v>273</v>
      </c>
    </row>
    <row r="11" spans="1:13" x14ac:dyDescent="0.3">
      <c r="F11" s="98">
        <f>SUM(F8:F10)</f>
        <v>3</v>
      </c>
      <c r="G11" s="98">
        <f t="shared" ref="G11:I11" si="2">SUM(G8:G10)</f>
        <v>0</v>
      </c>
      <c r="H11" s="98">
        <f t="shared" si="2"/>
        <v>0</v>
      </c>
      <c r="I11" s="98">
        <f t="shared" si="2"/>
        <v>3</v>
      </c>
    </row>
    <row r="12" spans="1:13" x14ac:dyDescent="0.3">
      <c r="F12" s="36"/>
      <c r="G12" s="36"/>
      <c r="H12" s="36"/>
      <c r="I12" s="36"/>
    </row>
    <row r="13" spans="1:13" x14ac:dyDescent="0.3">
      <c r="A13" s="78" t="s">
        <v>216</v>
      </c>
      <c r="F13" s="36"/>
      <c r="G13" s="36"/>
      <c r="H13" s="36"/>
      <c r="I13" s="36"/>
    </row>
    <row r="14" spans="1:13" x14ac:dyDescent="0.3">
      <c r="B14" t="s">
        <v>285</v>
      </c>
      <c r="F14" s="36">
        <v>2</v>
      </c>
      <c r="G14" s="36"/>
      <c r="H14" s="36"/>
      <c r="I14" s="36">
        <f>SUM(F14:H14)</f>
        <v>2</v>
      </c>
      <c r="J14" t="s">
        <v>255</v>
      </c>
      <c r="K14" t="s">
        <v>263</v>
      </c>
      <c r="L14" t="s">
        <v>273</v>
      </c>
    </row>
    <row r="15" spans="1:13" x14ac:dyDescent="0.3">
      <c r="F15" s="98">
        <f>SUM(F14)</f>
        <v>2</v>
      </c>
      <c r="G15" s="98">
        <f t="shared" ref="G15:I15" si="3">SUM(G14)</f>
        <v>0</v>
      </c>
      <c r="H15" s="98">
        <f t="shared" si="3"/>
        <v>0</v>
      </c>
      <c r="I15" s="98">
        <f t="shared" si="3"/>
        <v>2</v>
      </c>
    </row>
    <row r="16" spans="1:13" x14ac:dyDescent="0.3">
      <c r="A16" s="78" t="s">
        <v>478</v>
      </c>
      <c r="F16" s="36"/>
      <c r="G16" s="36"/>
      <c r="H16" s="36"/>
      <c r="I16" s="36"/>
    </row>
    <row r="17" spans="1:13" x14ac:dyDescent="0.3">
      <c r="B17" s="97">
        <v>45387</v>
      </c>
      <c r="C17">
        <v>535</v>
      </c>
      <c r="D17" t="s">
        <v>442</v>
      </c>
      <c r="E17" t="s">
        <v>443</v>
      </c>
      <c r="F17" s="36"/>
      <c r="G17" s="86">
        <v>2200</v>
      </c>
      <c r="H17" s="36"/>
      <c r="I17" s="36">
        <f>SUM(F17:H17)</f>
        <v>2200</v>
      </c>
      <c r="J17" t="s">
        <v>479</v>
      </c>
      <c r="L17" t="s">
        <v>250</v>
      </c>
      <c r="M17" s="68">
        <v>433</v>
      </c>
    </row>
    <row r="18" spans="1:13" x14ac:dyDescent="0.3">
      <c r="A18" s="97"/>
      <c r="F18" s="98">
        <f>SUM(F17)</f>
        <v>0</v>
      </c>
      <c r="G18" s="98">
        <f t="shared" ref="G18" si="4">SUM(G17)</f>
        <v>2200</v>
      </c>
      <c r="H18" s="98">
        <f t="shared" ref="H18" si="5">SUM(H17)</f>
        <v>0</v>
      </c>
      <c r="I18" s="98">
        <f t="shared" ref="I18" si="6">SUM(I17)</f>
        <v>2200</v>
      </c>
    </row>
    <row r="19" spans="1:13" x14ac:dyDescent="0.3">
      <c r="A19" s="97"/>
      <c r="F19" s="36"/>
      <c r="G19" s="36"/>
      <c r="H19" s="36"/>
      <c r="I19" s="36"/>
    </row>
    <row r="20" spans="1:13" x14ac:dyDescent="0.3">
      <c r="A20" s="97"/>
      <c r="F20" s="36"/>
      <c r="G20" s="36"/>
      <c r="H20" s="36"/>
      <c r="I20" s="36"/>
    </row>
    <row r="21" spans="1:13" ht="15" thickBot="1" x14ac:dyDescent="0.35">
      <c r="F21" s="69">
        <f>F5+F11+F15+F18</f>
        <v>6</v>
      </c>
      <c r="G21" s="69">
        <f t="shared" ref="G21:I21" si="7">G5+G11+G15+G18</f>
        <v>2200</v>
      </c>
      <c r="H21" s="69">
        <f t="shared" si="7"/>
        <v>0</v>
      </c>
      <c r="I21" s="69">
        <f t="shared" si="7"/>
        <v>2206</v>
      </c>
    </row>
    <row r="22" spans="1:13" x14ac:dyDescent="0.3">
      <c r="F22" s="36"/>
      <c r="G22" s="36"/>
      <c r="H22" s="36"/>
      <c r="I22" s="36"/>
    </row>
    <row r="23" spans="1:13" x14ac:dyDescent="0.3">
      <c r="F23" s="36"/>
      <c r="G23" s="36"/>
      <c r="H23" s="36"/>
      <c r="I23" s="36"/>
    </row>
    <row r="24" spans="1:13" x14ac:dyDescent="0.3">
      <c r="F24" s="36"/>
      <c r="G24" s="36"/>
      <c r="H24" s="36"/>
      <c r="I24" s="36"/>
    </row>
    <row r="25" spans="1:13" x14ac:dyDescent="0.3">
      <c r="F25" s="36"/>
      <c r="G25" s="36"/>
      <c r="H25" s="36"/>
      <c r="I25" s="36"/>
    </row>
    <row r="26" spans="1:13" x14ac:dyDescent="0.3">
      <c r="F26" s="36"/>
      <c r="G26" s="36"/>
      <c r="H26" s="36"/>
      <c r="I26" s="36"/>
    </row>
    <row r="27" spans="1:13" x14ac:dyDescent="0.3">
      <c r="F27" s="36"/>
      <c r="G27" s="36"/>
      <c r="H27" s="36"/>
      <c r="I27" s="36"/>
    </row>
  </sheetData>
  <mergeCells count="2">
    <mergeCell ref="A1:L1"/>
    <mergeCell ref="J2:K2"/>
  </mergeCells>
  <pageMargins left="0.98425196850393704" right="0.19685039370078741" top="0.39370078740157483" bottom="0.19685039370078741" header="0.31496062992125984" footer="0.31496062992125984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17F4B-0C8A-437E-B769-1DA139BC4E67}">
  <sheetPr>
    <pageSetUpPr fitToPage="1"/>
  </sheetPr>
  <dimension ref="A1:H55"/>
  <sheetViews>
    <sheetView topLeftCell="A34" zoomScale="90" zoomScaleNormal="90" workbookViewId="0">
      <selection activeCell="A54" sqref="A54:XFD55"/>
    </sheetView>
  </sheetViews>
  <sheetFormatPr defaultRowHeight="13.2" x14ac:dyDescent="0.25"/>
  <cols>
    <col min="1" max="1" width="10.6640625" style="111" customWidth="1"/>
    <col min="2" max="2" width="27.33203125" style="81" bestFit="1" customWidth="1"/>
    <col min="3" max="3" width="46.6640625" style="81" bestFit="1" customWidth="1"/>
    <col min="4" max="4" width="11.109375" style="81" bestFit="1" customWidth="1"/>
    <col min="5" max="5" width="10.6640625" style="81" customWidth="1"/>
    <col min="6" max="6" width="9.33203125" style="81" customWidth="1"/>
    <col min="7" max="7" width="17.88671875" style="81" bestFit="1" customWidth="1"/>
    <col min="8" max="8" width="10.44140625" style="81" bestFit="1" customWidth="1"/>
    <col min="9" max="9" width="8.88671875" style="81"/>
    <col min="10" max="10" width="10.109375" style="81" bestFit="1" customWidth="1"/>
    <col min="11" max="16384" width="8.88671875" style="81"/>
  </cols>
  <sheetData>
    <row r="1" spans="1:8" ht="17.399999999999999" x14ac:dyDescent="0.3">
      <c r="A1" s="105" t="s">
        <v>378</v>
      </c>
    </row>
    <row r="2" spans="1:8" x14ac:dyDescent="0.25">
      <c r="A2" s="106" t="s">
        <v>379</v>
      </c>
      <c r="B2" s="107" t="s">
        <v>371</v>
      </c>
      <c r="C2" s="107" t="s">
        <v>372</v>
      </c>
      <c r="D2" s="108" t="s">
        <v>380</v>
      </c>
      <c r="E2" s="108" t="s">
        <v>381</v>
      </c>
      <c r="F2" s="107" t="s">
        <v>373</v>
      </c>
      <c r="G2" s="109" t="s">
        <v>374</v>
      </c>
      <c r="H2" s="109" t="s">
        <v>481</v>
      </c>
    </row>
    <row r="3" spans="1:8" x14ac:dyDescent="0.25">
      <c r="A3" s="106"/>
      <c r="B3" s="107"/>
      <c r="C3" s="107"/>
      <c r="D3" s="108"/>
      <c r="E3" s="108"/>
      <c r="F3" s="107"/>
      <c r="G3" s="109"/>
    </row>
    <row r="4" spans="1:8" x14ac:dyDescent="0.25">
      <c r="A4" s="110">
        <v>45245</v>
      </c>
      <c r="B4" s="111" t="s">
        <v>17</v>
      </c>
      <c r="C4" s="112" t="s">
        <v>382</v>
      </c>
      <c r="D4" s="113">
        <v>239.38</v>
      </c>
      <c r="E4" s="113">
        <f>D4</f>
        <v>239.38</v>
      </c>
      <c r="F4" s="114">
        <v>311</v>
      </c>
      <c r="G4" s="81" t="s">
        <v>383</v>
      </c>
    </row>
    <row r="5" spans="1:8" x14ac:dyDescent="0.25">
      <c r="A5" s="110">
        <v>45331</v>
      </c>
      <c r="B5" s="111" t="s">
        <v>384</v>
      </c>
      <c r="C5" s="112" t="s">
        <v>385</v>
      </c>
      <c r="D5" s="113">
        <v>240</v>
      </c>
      <c r="E5" s="113">
        <f t="shared" ref="E5:E13" si="0">D5</f>
        <v>240</v>
      </c>
      <c r="F5" s="114">
        <v>311</v>
      </c>
      <c r="G5" s="81" t="s">
        <v>383</v>
      </c>
    </row>
    <row r="6" spans="1:8" x14ac:dyDescent="0.25">
      <c r="A6" s="110">
        <v>45394</v>
      </c>
      <c r="B6" s="111" t="s">
        <v>386</v>
      </c>
      <c r="C6" s="112" t="s">
        <v>387</v>
      </c>
      <c r="D6" s="113">
        <v>1014</v>
      </c>
      <c r="E6" s="113">
        <f t="shared" si="0"/>
        <v>1014</v>
      </c>
      <c r="F6" s="114">
        <v>311</v>
      </c>
      <c r="G6" s="81" t="s">
        <v>383</v>
      </c>
    </row>
    <row r="7" spans="1:8" x14ac:dyDescent="0.25">
      <c r="A7" s="110">
        <v>45394</v>
      </c>
      <c r="B7" s="111" t="s">
        <v>388</v>
      </c>
      <c r="C7" s="112" t="s">
        <v>389</v>
      </c>
      <c r="D7" s="113">
        <v>840</v>
      </c>
      <c r="E7" s="113">
        <f t="shared" si="0"/>
        <v>840</v>
      </c>
      <c r="F7" s="114">
        <v>311</v>
      </c>
      <c r="G7" s="81" t="s">
        <v>383</v>
      </c>
    </row>
    <row r="8" spans="1:8" x14ac:dyDescent="0.25">
      <c r="A8" s="110">
        <v>45425</v>
      </c>
      <c r="B8" s="111" t="s">
        <v>388</v>
      </c>
      <c r="C8" s="112" t="s">
        <v>390</v>
      </c>
      <c r="D8" s="113">
        <v>1080</v>
      </c>
      <c r="E8" s="113">
        <f t="shared" si="0"/>
        <v>1080</v>
      </c>
      <c r="F8" s="114">
        <v>311</v>
      </c>
      <c r="G8" s="81" t="s">
        <v>383</v>
      </c>
    </row>
    <row r="9" spans="1:8" x14ac:dyDescent="0.25">
      <c r="A9" s="110">
        <v>45579</v>
      </c>
      <c r="B9" s="111" t="s">
        <v>17</v>
      </c>
      <c r="C9" s="112" t="s">
        <v>391</v>
      </c>
      <c r="D9" s="113">
        <v>360</v>
      </c>
      <c r="E9" s="113">
        <f t="shared" si="0"/>
        <v>360</v>
      </c>
      <c r="F9" s="114">
        <v>311</v>
      </c>
      <c r="G9" s="81" t="s">
        <v>383</v>
      </c>
    </row>
    <row r="10" spans="1:8" x14ac:dyDescent="0.25">
      <c r="A10" s="110">
        <v>45579</v>
      </c>
      <c r="B10" s="111" t="s">
        <v>17</v>
      </c>
      <c r="C10" s="112" t="s">
        <v>392</v>
      </c>
      <c r="D10" s="113">
        <v>360</v>
      </c>
      <c r="E10" s="113">
        <f t="shared" si="0"/>
        <v>360</v>
      </c>
      <c r="F10" s="114">
        <v>311</v>
      </c>
      <c r="G10" s="81" t="s">
        <v>383</v>
      </c>
    </row>
    <row r="11" spans="1:8" x14ac:dyDescent="0.25">
      <c r="A11" s="110">
        <v>45616</v>
      </c>
      <c r="B11" s="111" t="s">
        <v>17</v>
      </c>
      <c r="C11" s="112" t="s">
        <v>393</v>
      </c>
      <c r="D11" s="113">
        <v>360</v>
      </c>
      <c r="E11" s="113">
        <f t="shared" si="0"/>
        <v>360</v>
      </c>
      <c r="F11" s="114">
        <v>311</v>
      </c>
      <c r="G11" s="81" t="s">
        <v>383</v>
      </c>
    </row>
    <row r="12" spans="1:8" x14ac:dyDescent="0.25">
      <c r="A12" s="110">
        <v>45643</v>
      </c>
      <c r="B12" s="111" t="s">
        <v>394</v>
      </c>
      <c r="C12" s="81" t="s">
        <v>395</v>
      </c>
      <c r="D12" s="113">
        <v>18000</v>
      </c>
      <c r="E12" s="113">
        <f t="shared" si="0"/>
        <v>18000</v>
      </c>
      <c r="F12" s="114">
        <v>311</v>
      </c>
      <c r="G12" s="81" t="s">
        <v>383</v>
      </c>
    </row>
    <row r="13" spans="1:8" x14ac:dyDescent="0.25">
      <c r="A13" s="110">
        <v>45734</v>
      </c>
      <c r="B13" s="115" t="s">
        <v>396</v>
      </c>
      <c r="C13" s="81" t="s">
        <v>397</v>
      </c>
      <c r="D13" s="113">
        <v>22000</v>
      </c>
      <c r="E13" s="113">
        <f t="shared" si="0"/>
        <v>22000</v>
      </c>
      <c r="F13" s="114">
        <v>311</v>
      </c>
      <c r="G13" s="81" t="s">
        <v>383</v>
      </c>
    </row>
    <row r="14" spans="1:8" ht="13.8" thickBot="1" x14ac:dyDescent="0.3">
      <c r="A14" s="106"/>
      <c r="B14" s="107"/>
      <c r="C14" s="107" t="s">
        <v>453</v>
      </c>
      <c r="D14" s="80">
        <f>SUM(D4:D13)</f>
        <v>44493.380000000005</v>
      </c>
      <c r="E14" s="80">
        <f>SUM(E4:E13)</f>
        <v>44493.380000000005</v>
      </c>
      <c r="F14" s="107"/>
      <c r="G14" s="109" t="s">
        <v>383</v>
      </c>
    </row>
    <row r="15" spans="1:8" ht="13.8" thickTop="1" x14ac:dyDescent="0.25">
      <c r="A15" s="106"/>
      <c r="B15" s="107"/>
      <c r="C15" s="107"/>
      <c r="D15" s="108"/>
      <c r="E15" s="108"/>
      <c r="F15" s="107"/>
      <c r="G15" s="109"/>
    </row>
    <row r="16" spans="1:8" x14ac:dyDescent="0.25">
      <c r="A16" s="110">
        <v>45412</v>
      </c>
      <c r="B16" s="112" t="s">
        <v>364</v>
      </c>
      <c r="C16" s="112" t="s">
        <v>398</v>
      </c>
      <c r="D16" s="112">
        <v>4920</v>
      </c>
      <c r="E16" s="112">
        <f>D16</f>
        <v>4920</v>
      </c>
      <c r="F16" s="114">
        <v>307</v>
      </c>
      <c r="G16" s="81" t="s">
        <v>377</v>
      </c>
    </row>
    <row r="17" spans="1:8" x14ac:dyDescent="0.25">
      <c r="A17" s="110">
        <v>45454</v>
      </c>
      <c r="B17" s="112" t="s">
        <v>399</v>
      </c>
      <c r="C17" s="112" t="s">
        <v>400</v>
      </c>
      <c r="D17" s="112">
        <v>480</v>
      </c>
      <c r="E17" s="112">
        <f>D17</f>
        <v>480</v>
      </c>
      <c r="F17" s="114">
        <v>307</v>
      </c>
      <c r="G17" s="81" t="s">
        <v>377</v>
      </c>
    </row>
    <row r="18" spans="1:8" x14ac:dyDescent="0.25">
      <c r="A18" s="110">
        <v>45511</v>
      </c>
      <c r="B18" s="81" t="s">
        <v>401</v>
      </c>
      <c r="C18" s="81" t="s">
        <v>402</v>
      </c>
      <c r="D18" s="82">
        <v>7740</v>
      </c>
      <c r="E18" s="82"/>
      <c r="F18" s="114">
        <v>307</v>
      </c>
      <c r="G18" s="81" t="s">
        <v>377</v>
      </c>
    </row>
    <row r="19" spans="1:8" x14ac:dyDescent="0.25">
      <c r="A19" s="110">
        <v>45576</v>
      </c>
      <c r="B19" s="81" t="s">
        <v>401</v>
      </c>
      <c r="C19" s="81" t="s">
        <v>403</v>
      </c>
      <c r="D19" s="82">
        <v>7740</v>
      </c>
      <c r="E19" s="82">
        <f>SUM(D18:D19)</f>
        <v>15480</v>
      </c>
      <c r="F19" s="114">
        <v>307</v>
      </c>
      <c r="G19" s="81" t="s">
        <v>377</v>
      </c>
    </row>
    <row r="20" spans="1:8" ht="14.4" x14ac:dyDescent="0.3">
      <c r="A20" s="110">
        <v>45541</v>
      </c>
      <c r="B20" s="115" t="s">
        <v>404</v>
      </c>
      <c r="C20" s="112" t="s">
        <v>405</v>
      </c>
      <c r="D20" s="83">
        <v>468</v>
      </c>
      <c r="E20" s="112">
        <f>D20</f>
        <v>468</v>
      </c>
      <c r="F20" s="114">
        <v>307</v>
      </c>
      <c r="G20" s="81" t="s">
        <v>377</v>
      </c>
    </row>
    <row r="21" spans="1:8" x14ac:dyDescent="0.25">
      <c r="A21" s="110">
        <v>45622</v>
      </c>
      <c r="B21" s="81" t="s">
        <v>406</v>
      </c>
      <c r="C21" s="81" t="s">
        <v>477</v>
      </c>
      <c r="D21" s="84">
        <v>680</v>
      </c>
      <c r="E21" s="112">
        <f>D21</f>
        <v>680</v>
      </c>
      <c r="F21" s="114">
        <v>307</v>
      </c>
      <c r="G21" s="81" t="s">
        <v>377</v>
      </c>
    </row>
    <row r="22" spans="1:8" x14ac:dyDescent="0.25">
      <c r="A22" s="110">
        <v>45625</v>
      </c>
      <c r="B22" s="81" t="s">
        <v>404</v>
      </c>
      <c r="C22" s="81" t="s">
        <v>407</v>
      </c>
      <c r="D22" s="84">
        <v>1716</v>
      </c>
      <c r="E22" s="112">
        <f>D22</f>
        <v>1716</v>
      </c>
      <c r="F22" s="114">
        <v>307</v>
      </c>
      <c r="G22" s="81" t="s">
        <v>377</v>
      </c>
    </row>
    <row r="23" spans="1:8" ht="13.8" thickBot="1" x14ac:dyDescent="0.3">
      <c r="A23" s="110"/>
      <c r="C23" s="107" t="s">
        <v>453</v>
      </c>
      <c r="D23" s="80">
        <f>SUM(D16:D22)</f>
        <v>23744</v>
      </c>
      <c r="E23" s="80">
        <f>SUM(E16:E22)</f>
        <v>23744</v>
      </c>
      <c r="F23" s="114"/>
      <c r="G23" s="109" t="s">
        <v>377</v>
      </c>
    </row>
    <row r="24" spans="1:8" ht="13.8" thickTop="1" x14ac:dyDescent="0.25">
      <c r="A24" s="110"/>
      <c r="D24" s="85"/>
      <c r="E24" s="85"/>
      <c r="F24" s="114"/>
    </row>
    <row r="25" spans="1:8" x14ac:dyDescent="0.25">
      <c r="A25" s="110">
        <v>45511</v>
      </c>
      <c r="B25" s="81" t="s">
        <v>408</v>
      </c>
      <c r="C25" s="81" t="s">
        <v>409</v>
      </c>
      <c r="D25" s="82">
        <v>3213</v>
      </c>
      <c r="E25" s="82"/>
      <c r="F25" s="114">
        <v>307</v>
      </c>
      <c r="G25" s="81" t="s">
        <v>375</v>
      </c>
      <c r="H25" s="81" t="s">
        <v>459</v>
      </c>
    </row>
    <row r="26" spans="1:8" x14ac:dyDescent="0.25">
      <c r="A26" s="110">
        <v>45588</v>
      </c>
      <c r="B26" s="81" t="s">
        <v>408</v>
      </c>
      <c r="C26" s="81" t="s">
        <v>410</v>
      </c>
      <c r="D26" s="82">
        <v>3213</v>
      </c>
      <c r="E26" s="82">
        <f>SUM(D25:D26)</f>
        <v>6426</v>
      </c>
      <c r="F26" s="114">
        <v>307</v>
      </c>
      <c r="G26" s="81" t="s">
        <v>375</v>
      </c>
      <c r="H26" s="81" t="s">
        <v>459</v>
      </c>
    </row>
    <row r="27" spans="1:8" x14ac:dyDescent="0.25">
      <c r="A27" s="110">
        <v>45435</v>
      </c>
      <c r="B27" s="112" t="s">
        <v>411</v>
      </c>
      <c r="C27" s="112" t="s">
        <v>412</v>
      </c>
      <c r="D27" s="112">
        <v>2940</v>
      </c>
      <c r="E27" s="112"/>
      <c r="F27" s="114">
        <v>307</v>
      </c>
      <c r="G27" s="81" t="s">
        <v>375</v>
      </c>
      <c r="H27" s="81" t="s">
        <v>462</v>
      </c>
    </row>
    <row r="28" spans="1:8" ht="14.4" x14ac:dyDescent="0.3">
      <c r="A28" s="110">
        <v>45684</v>
      </c>
      <c r="B28" s="81" t="s">
        <v>411</v>
      </c>
      <c r="C28" s="81" t="s">
        <v>413</v>
      </c>
      <c r="D28" s="83">
        <v>2880</v>
      </c>
      <c r="E28" s="82">
        <f>SUM(D27:D28)</f>
        <v>5820</v>
      </c>
      <c r="F28" s="114">
        <v>307</v>
      </c>
      <c r="G28" s="81" t="s">
        <v>375</v>
      </c>
      <c r="H28" s="81" t="s">
        <v>462</v>
      </c>
    </row>
    <row r="29" spans="1:8" x14ac:dyDescent="0.25">
      <c r="A29" s="110">
        <v>45384</v>
      </c>
      <c r="B29" s="112" t="s">
        <v>414</v>
      </c>
      <c r="C29" s="112" t="s">
        <v>415</v>
      </c>
      <c r="D29" s="112">
        <v>354</v>
      </c>
      <c r="E29" s="112">
        <f>D29</f>
        <v>354</v>
      </c>
      <c r="F29" s="114">
        <v>307</v>
      </c>
      <c r="G29" s="81" t="s">
        <v>375</v>
      </c>
      <c r="H29" s="81" t="s">
        <v>462</v>
      </c>
    </row>
    <row r="30" spans="1:8" x14ac:dyDescent="0.25">
      <c r="A30" s="110">
        <v>45386</v>
      </c>
      <c r="B30" s="112" t="s">
        <v>416</v>
      </c>
      <c r="C30" s="112" t="s">
        <v>417</v>
      </c>
      <c r="D30" s="112">
        <v>274.10000000000002</v>
      </c>
      <c r="E30" s="112"/>
      <c r="F30" s="114">
        <v>307</v>
      </c>
      <c r="G30" s="81" t="s">
        <v>375</v>
      </c>
      <c r="H30" s="81" t="s">
        <v>462</v>
      </c>
    </row>
    <row r="31" spans="1:8" x14ac:dyDescent="0.25">
      <c r="A31" s="110">
        <v>45415</v>
      </c>
      <c r="B31" s="112" t="s">
        <v>418</v>
      </c>
      <c r="C31" s="112" t="s">
        <v>419</v>
      </c>
      <c r="D31" s="112">
        <v>14.38</v>
      </c>
      <c r="E31" s="82">
        <f>SUM(D30:D31)</f>
        <v>288.48</v>
      </c>
      <c r="F31" s="114">
        <v>307</v>
      </c>
      <c r="G31" s="81" t="s">
        <v>375</v>
      </c>
      <c r="H31" s="81" t="s">
        <v>462</v>
      </c>
    </row>
    <row r="32" spans="1:8" x14ac:dyDescent="0.25">
      <c r="A32" s="110">
        <v>45411</v>
      </c>
      <c r="B32" s="81" t="s">
        <v>420</v>
      </c>
      <c r="C32" s="81" t="s">
        <v>421</v>
      </c>
      <c r="D32" s="116">
        <v>208.68</v>
      </c>
      <c r="E32" s="112">
        <f t="shared" ref="E32:E39" si="1">D32</f>
        <v>208.68</v>
      </c>
      <c r="F32" s="114">
        <v>111</v>
      </c>
      <c r="G32" s="81" t="s">
        <v>375</v>
      </c>
      <c r="H32" s="81" t="s">
        <v>461</v>
      </c>
    </row>
    <row r="33" spans="1:8" x14ac:dyDescent="0.25">
      <c r="A33" s="110">
        <v>45387</v>
      </c>
      <c r="B33" s="112" t="s">
        <v>422</v>
      </c>
      <c r="C33" s="112" t="s">
        <v>423</v>
      </c>
      <c r="D33" s="112">
        <v>49.99</v>
      </c>
      <c r="E33" s="112">
        <f t="shared" si="1"/>
        <v>49.99</v>
      </c>
      <c r="F33" s="114">
        <v>307</v>
      </c>
      <c r="G33" s="81" t="s">
        <v>375</v>
      </c>
      <c r="H33" s="81" t="s">
        <v>462</v>
      </c>
    </row>
    <row r="34" spans="1:8" x14ac:dyDescent="0.25">
      <c r="A34" s="110">
        <v>45400</v>
      </c>
      <c r="B34" s="112" t="s">
        <v>424</v>
      </c>
      <c r="C34" s="112" t="s">
        <v>425</v>
      </c>
      <c r="D34" s="112">
        <v>385.19</v>
      </c>
      <c r="E34" s="112">
        <f t="shared" si="1"/>
        <v>385.19</v>
      </c>
      <c r="F34" s="114">
        <v>307</v>
      </c>
      <c r="G34" s="81" t="s">
        <v>375</v>
      </c>
      <c r="H34" s="81" t="s">
        <v>462</v>
      </c>
    </row>
    <row r="35" spans="1:8" x14ac:dyDescent="0.25">
      <c r="A35" s="110">
        <v>45434</v>
      </c>
      <c r="B35" s="112" t="s">
        <v>426</v>
      </c>
      <c r="C35" s="112" t="s">
        <v>427</v>
      </c>
      <c r="D35" s="112">
        <v>364.64</v>
      </c>
      <c r="E35" s="112">
        <f t="shared" si="1"/>
        <v>364.64</v>
      </c>
      <c r="F35" s="114">
        <v>307</v>
      </c>
      <c r="G35" s="81" t="s">
        <v>375</v>
      </c>
      <c r="H35" s="81" t="s">
        <v>462</v>
      </c>
    </row>
    <row r="36" spans="1:8" x14ac:dyDescent="0.25">
      <c r="A36" s="110">
        <v>45443</v>
      </c>
      <c r="B36" s="112" t="s">
        <v>416</v>
      </c>
      <c r="C36" s="112" t="s">
        <v>428</v>
      </c>
      <c r="D36" s="112">
        <v>56.95</v>
      </c>
      <c r="E36" s="112">
        <f t="shared" si="1"/>
        <v>56.95</v>
      </c>
      <c r="F36" s="114">
        <v>307</v>
      </c>
      <c r="G36" s="81" t="s">
        <v>375</v>
      </c>
      <c r="H36" s="81" t="s">
        <v>462</v>
      </c>
    </row>
    <row r="37" spans="1:8" ht="14.4" x14ac:dyDescent="0.3">
      <c r="A37" s="110">
        <v>45497</v>
      </c>
      <c r="B37" s="81" t="s">
        <v>429</v>
      </c>
      <c r="C37" s="81" t="s">
        <v>430</v>
      </c>
      <c r="D37" s="83">
        <v>114</v>
      </c>
      <c r="E37" s="112">
        <f t="shared" si="1"/>
        <v>114</v>
      </c>
      <c r="F37" s="114">
        <v>307</v>
      </c>
      <c r="G37" s="81" t="s">
        <v>375</v>
      </c>
      <c r="H37" s="81" t="s">
        <v>462</v>
      </c>
    </row>
    <row r="38" spans="1:8" x14ac:dyDescent="0.25">
      <c r="A38" s="110">
        <v>45512</v>
      </c>
      <c r="B38" s="111" t="s">
        <v>431</v>
      </c>
      <c r="C38" s="81" t="s">
        <v>432</v>
      </c>
      <c r="D38" s="82">
        <v>504.99</v>
      </c>
      <c r="E38" s="112">
        <f t="shared" si="1"/>
        <v>504.99</v>
      </c>
      <c r="F38" s="114">
        <v>307</v>
      </c>
      <c r="G38" s="81" t="s">
        <v>375</v>
      </c>
      <c r="H38" s="81" t="s">
        <v>462</v>
      </c>
    </row>
    <row r="39" spans="1:8" x14ac:dyDescent="0.25">
      <c r="A39" s="110">
        <v>45518</v>
      </c>
      <c r="B39" s="81" t="s">
        <v>433</v>
      </c>
      <c r="C39" s="81" t="s">
        <v>434</v>
      </c>
      <c r="D39" s="82">
        <v>1466.7</v>
      </c>
      <c r="E39" s="112">
        <f t="shared" si="1"/>
        <v>1466.7</v>
      </c>
      <c r="F39" s="114">
        <v>307</v>
      </c>
      <c r="G39" s="81" t="s">
        <v>375</v>
      </c>
      <c r="H39" s="81" t="s">
        <v>460</v>
      </c>
    </row>
    <row r="40" spans="1:8" ht="14.4" x14ac:dyDescent="0.3">
      <c r="A40" s="110">
        <v>45554</v>
      </c>
      <c r="B40" s="115" t="s">
        <v>422</v>
      </c>
      <c r="C40" s="81" t="s">
        <v>435</v>
      </c>
      <c r="D40" s="83">
        <v>42</v>
      </c>
      <c r="E40" s="82"/>
      <c r="F40" s="114">
        <v>307</v>
      </c>
      <c r="G40" s="81" t="s">
        <v>375</v>
      </c>
      <c r="H40" s="81" t="s">
        <v>462</v>
      </c>
    </row>
    <row r="41" spans="1:8" ht="14.4" x14ac:dyDescent="0.3">
      <c r="A41" s="110">
        <v>45559</v>
      </c>
      <c r="B41" s="115" t="s">
        <v>422</v>
      </c>
      <c r="C41" s="119" t="s">
        <v>436</v>
      </c>
      <c r="D41" s="83">
        <v>413.7</v>
      </c>
      <c r="E41" s="112">
        <f>SUM(D40:D41)</f>
        <v>455.7</v>
      </c>
      <c r="F41" s="114">
        <v>307</v>
      </c>
      <c r="G41" s="81" t="s">
        <v>375</v>
      </c>
      <c r="H41" s="81" t="s">
        <v>462</v>
      </c>
    </row>
    <row r="42" spans="1:8" x14ac:dyDescent="0.25">
      <c r="A42" s="110">
        <v>45573</v>
      </c>
      <c r="B42" s="81" t="s">
        <v>437</v>
      </c>
      <c r="C42" s="81" t="s">
        <v>438</v>
      </c>
      <c r="D42" s="84">
        <v>25</v>
      </c>
      <c r="E42" s="112">
        <f>D42</f>
        <v>25</v>
      </c>
      <c r="F42" s="114">
        <v>307</v>
      </c>
      <c r="G42" s="81" t="s">
        <v>375</v>
      </c>
      <c r="H42" s="81" t="s">
        <v>461</v>
      </c>
    </row>
    <row r="43" spans="1:8" ht="14.4" x14ac:dyDescent="0.3">
      <c r="A43" s="110">
        <v>45639</v>
      </c>
      <c r="B43" s="81" t="s">
        <v>416</v>
      </c>
      <c r="C43" s="81" t="s">
        <v>439</v>
      </c>
      <c r="D43" s="79">
        <v>59.45</v>
      </c>
      <c r="E43" s="112">
        <f>D43</f>
        <v>59.45</v>
      </c>
      <c r="F43" s="114">
        <v>307</v>
      </c>
      <c r="G43" s="81" t="s">
        <v>375</v>
      </c>
      <c r="H43" s="81" t="s">
        <v>483</v>
      </c>
    </row>
    <row r="44" spans="1:8" ht="14.4" x14ac:dyDescent="0.3">
      <c r="A44" s="117">
        <v>45713</v>
      </c>
      <c r="B44" s="81" t="s">
        <v>440</v>
      </c>
      <c r="C44" s="118" t="s">
        <v>441</v>
      </c>
      <c r="D44" s="79">
        <v>166.8</v>
      </c>
      <c r="E44" s="112">
        <f>D44</f>
        <v>166.8</v>
      </c>
      <c r="F44" s="114">
        <v>111</v>
      </c>
      <c r="G44" s="81" t="s">
        <v>375</v>
      </c>
      <c r="H44" s="81" t="s">
        <v>484</v>
      </c>
    </row>
    <row r="45" spans="1:8" ht="13.8" thickBot="1" x14ac:dyDescent="0.3">
      <c r="A45" s="110"/>
      <c r="C45" s="107" t="s">
        <v>453</v>
      </c>
      <c r="D45" s="80">
        <f>SUM(D25:D44)</f>
        <v>16746.57</v>
      </c>
      <c r="E45" s="80">
        <f>SUM(E25:E44)</f>
        <v>16746.57</v>
      </c>
      <c r="F45" s="114"/>
      <c r="G45" s="109" t="s">
        <v>375</v>
      </c>
    </row>
    <row r="46" spans="1:8" ht="13.8" thickTop="1" x14ac:dyDescent="0.25">
      <c r="A46" s="110"/>
      <c r="D46" s="85"/>
      <c r="E46" s="85"/>
      <c r="F46" s="114"/>
    </row>
    <row r="47" spans="1:8" x14ac:dyDescent="0.25">
      <c r="A47" s="120">
        <v>45387</v>
      </c>
      <c r="B47" s="81" t="s">
        <v>442</v>
      </c>
      <c r="C47" s="81" t="s">
        <v>443</v>
      </c>
      <c r="D47" s="116">
        <v>2200</v>
      </c>
      <c r="E47" s="86">
        <f>D47</f>
        <v>2200</v>
      </c>
      <c r="F47" s="114">
        <v>433</v>
      </c>
      <c r="G47" s="109" t="s">
        <v>444</v>
      </c>
    </row>
    <row r="48" spans="1:8" ht="13.8" thickBot="1" x14ac:dyDescent="0.3">
      <c r="A48" s="110"/>
      <c r="C48" s="107" t="s">
        <v>453</v>
      </c>
      <c r="D48" s="80">
        <f>SUM(D47)</f>
        <v>2200</v>
      </c>
      <c r="E48" s="80">
        <f>SUM(E47)</f>
        <v>2200</v>
      </c>
    </row>
    <row r="49" spans="1:5" ht="15" thickTop="1" x14ac:dyDescent="0.3">
      <c r="A49" s="110"/>
      <c r="D49" s="79"/>
      <c r="E49" s="112"/>
    </row>
    <row r="50" spans="1:5" ht="13.8" thickBot="1" x14ac:dyDescent="0.3">
      <c r="B50" s="107" t="s">
        <v>445</v>
      </c>
      <c r="C50" s="109" t="s">
        <v>482</v>
      </c>
      <c r="D50" s="80">
        <f>D14+D23+D45+D48</f>
        <v>87183.950000000012</v>
      </c>
      <c r="E50" s="80">
        <f>E14+E23+E45+E48</f>
        <v>87183.950000000012</v>
      </c>
    </row>
    <row r="51" spans="1:5" ht="15" thickTop="1" x14ac:dyDescent="0.3">
      <c r="D51" s="87"/>
      <c r="E51" s="87"/>
    </row>
    <row r="54" spans="1:5" customFormat="1" ht="14.4" x14ac:dyDescent="0.3">
      <c r="A54" s="131" t="s">
        <v>506</v>
      </c>
    </row>
    <row r="55" spans="1:5" customFormat="1" ht="14.4" x14ac:dyDescent="0.3">
      <c r="A55" s="132">
        <v>2806.8</v>
      </c>
      <c r="B55" t="s">
        <v>507</v>
      </c>
      <c r="C55" t="s">
        <v>508</v>
      </c>
      <c r="D55" s="133">
        <v>45701</v>
      </c>
    </row>
  </sheetData>
  <autoFilter ref="B2:H2" xr:uid="{D51A8349-889A-4B06-B313-4ED8DEE714B9}"/>
  <printOptions gridLines="1"/>
  <pageMargins left="0.25" right="0.25" top="0.75" bottom="0.75" header="0.3" footer="0.3"/>
  <pageSetup paperSize="9" scale="9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9897-9521-48FA-B135-75504AA283F0}">
  <sheetPr>
    <pageSetUpPr fitToPage="1"/>
  </sheetPr>
  <dimension ref="A1:H55"/>
  <sheetViews>
    <sheetView zoomScale="90" zoomScaleNormal="90" workbookViewId="0"/>
  </sheetViews>
  <sheetFormatPr defaultRowHeight="13.2" x14ac:dyDescent="0.25"/>
  <cols>
    <col min="1" max="1" width="10.6640625" style="111" customWidth="1"/>
    <col min="2" max="2" width="27.33203125" style="81" bestFit="1" customWidth="1"/>
    <col min="3" max="3" width="46.6640625" style="81" bestFit="1" customWidth="1"/>
    <col min="4" max="5" width="10.6640625" style="81" customWidth="1"/>
    <col min="6" max="6" width="9.33203125" style="81" customWidth="1"/>
    <col min="7" max="7" width="17.88671875" style="81" bestFit="1" customWidth="1"/>
    <col min="8" max="8" width="10.44140625" style="81" bestFit="1" customWidth="1"/>
    <col min="9" max="9" width="8.88671875" style="81"/>
    <col min="10" max="10" width="10.109375" style="81" bestFit="1" customWidth="1"/>
    <col min="11" max="16384" width="8.88671875" style="81"/>
  </cols>
  <sheetData>
    <row r="1" spans="1:8" ht="17.399999999999999" x14ac:dyDescent="0.3">
      <c r="A1" s="105" t="s">
        <v>378</v>
      </c>
    </row>
    <row r="2" spans="1:8" x14ac:dyDescent="0.25">
      <c r="A2" s="106" t="s">
        <v>379</v>
      </c>
      <c r="B2" s="107" t="s">
        <v>371</v>
      </c>
      <c r="C2" s="107" t="s">
        <v>372</v>
      </c>
      <c r="D2" s="108" t="s">
        <v>380</v>
      </c>
      <c r="E2" s="108" t="s">
        <v>381</v>
      </c>
      <c r="F2" s="107" t="s">
        <v>373</v>
      </c>
      <c r="G2" s="109" t="s">
        <v>374</v>
      </c>
      <c r="H2" s="109" t="s">
        <v>481</v>
      </c>
    </row>
    <row r="3" spans="1:8" x14ac:dyDescent="0.25">
      <c r="A3" s="106"/>
      <c r="B3" s="107"/>
      <c r="C3" s="107"/>
      <c r="D3" s="108"/>
      <c r="E3" s="108"/>
      <c r="F3" s="107"/>
      <c r="G3" s="109"/>
    </row>
    <row r="4" spans="1:8" x14ac:dyDescent="0.25">
      <c r="A4" s="110">
        <v>45245</v>
      </c>
      <c r="B4" s="111" t="s">
        <v>17</v>
      </c>
      <c r="C4" s="112" t="s">
        <v>382</v>
      </c>
      <c r="D4" s="113">
        <v>239.38</v>
      </c>
      <c r="E4" s="113">
        <f>D4</f>
        <v>239.38</v>
      </c>
      <c r="F4" s="114">
        <v>311</v>
      </c>
      <c r="G4" s="81" t="s">
        <v>383</v>
      </c>
    </row>
    <row r="5" spans="1:8" x14ac:dyDescent="0.25">
      <c r="A5" s="110">
        <v>45331</v>
      </c>
      <c r="B5" s="111" t="s">
        <v>384</v>
      </c>
      <c r="C5" s="112" t="s">
        <v>385</v>
      </c>
      <c r="D5" s="113">
        <v>240</v>
      </c>
      <c r="E5" s="113">
        <f t="shared" ref="E5:E13" si="0">D5</f>
        <v>240</v>
      </c>
      <c r="F5" s="114">
        <v>311</v>
      </c>
      <c r="G5" s="81" t="s">
        <v>383</v>
      </c>
    </row>
    <row r="6" spans="1:8" x14ac:dyDescent="0.25">
      <c r="A6" s="110">
        <v>45394</v>
      </c>
      <c r="B6" s="111" t="s">
        <v>386</v>
      </c>
      <c r="C6" s="112" t="s">
        <v>387</v>
      </c>
      <c r="D6" s="113">
        <v>1014</v>
      </c>
      <c r="E6" s="113">
        <f t="shared" si="0"/>
        <v>1014</v>
      </c>
      <c r="F6" s="114">
        <v>311</v>
      </c>
      <c r="G6" s="81" t="s">
        <v>383</v>
      </c>
    </row>
    <row r="7" spans="1:8" x14ac:dyDescent="0.25">
      <c r="A7" s="110">
        <v>45394</v>
      </c>
      <c r="B7" s="111" t="s">
        <v>388</v>
      </c>
      <c r="C7" s="112" t="s">
        <v>389</v>
      </c>
      <c r="D7" s="113">
        <v>840</v>
      </c>
      <c r="E7" s="113">
        <f t="shared" si="0"/>
        <v>840</v>
      </c>
      <c r="F7" s="114">
        <v>311</v>
      </c>
      <c r="G7" s="81" t="s">
        <v>383</v>
      </c>
    </row>
    <row r="8" spans="1:8" x14ac:dyDescent="0.25">
      <c r="A8" s="110">
        <v>45425</v>
      </c>
      <c r="B8" s="111" t="s">
        <v>388</v>
      </c>
      <c r="C8" s="112" t="s">
        <v>390</v>
      </c>
      <c r="D8" s="113">
        <v>1080</v>
      </c>
      <c r="E8" s="113">
        <f t="shared" si="0"/>
        <v>1080</v>
      </c>
      <c r="F8" s="114">
        <v>311</v>
      </c>
      <c r="G8" s="81" t="s">
        <v>383</v>
      </c>
    </row>
    <row r="9" spans="1:8" x14ac:dyDescent="0.25">
      <c r="A9" s="110">
        <v>45579</v>
      </c>
      <c r="B9" s="111" t="s">
        <v>17</v>
      </c>
      <c r="C9" s="112" t="s">
        <v>391</v>
      </c>
      <c r="D9" s="113">
        <v>360</v>
      </c>
      <c r="E9" s="113">
        <f t="shared" si="0"/>
        <v>360</v>
      </c>
      <c r="F9" s="114">
        <v>311</v>
      </c>
      <c r="G9" s="81" t="s">
        <v>383</v>
      </c>
    </row>
    <row r="10" spans="1:8" x14ac:dyDescent="0.25">
      <c r="A10" s="110">
        <v>45579</v>
      </c>
      <c r="B10" s="111" t="s">
        <v>17</v>
      </c>
      <c r="C10" s="112" t="s">
        <v>392</v>
      </c>
      <c r="D10" s="113">
        <v>360</v>
      </c>
      <c r="E10" s="113">
        <f t="shared" si="0"/>
        <v>360</v>
      </c>
      <c r="F10" s="114">
        <v>311</v>
      </c>
      <c r="G10" s="81" t="s">
        <v>383</v>
      </c>
    </row>
    <row r="11" spans="1:8" x14ac:dyDescent="0.25">
      <c r="A11" s="110">
        <v>45616</v>
      </c>
      <c r="B11" s="111" t="s">
        <v>17</v>
      </c>
      <c r="C11" s="112" t="s">
        <v>393</v>
      </c>
      <c r="D11" s="113">
        <v>360</v>
      </c>
      <c r="E11" s="113">
        <f t="shared" si="0"/>
        <v>360</v>
      </c>
      <c r="F11" s="114">
        <v>311</v>
      </c>
      <c r="G11" s="81" t="s">
        <v>383</v>
      </c>
    </row>
    <row r="12" spans="1:8" x14ac:dyDescent="0.25">
      <c r="A12" s="110">
        <v>45643</v>
      </c>
      <c r="B12" s="111" t="s">
        <v>394</v>
      </c>
      <c r="C12" s="81" t="s">
        <v>395</v>
      </c>
      <c r="D12" s="113">
        <v>18000</v>
      </c>
      <c r="E12" s="113">
        <f t="shared" si="0"/>
        <v>18000</v>
      </c>
      <c r="F12" s="114">
        <v>311</v>
      </c>
      <c r="G12" s="81" t="s">
        <v>383</v>
      </c>
    </row>
    <row r="13" spans="1:8" x14ac:dyDescent="0.25">
      <c r="A13" s="110">
        <v>45734</v>
      </c>
      <c r="B13" s="115" t="s">
        <v>396</v>
      </c>
      <c r="C13" s="81" t="s">
        <v>397</v>
      </c>
      <c r="D13" s="113">
        <v>22000</v>
      </c>
      <c r="E13" s="113">
        <f t="shared" si="0"/>
        <v>22000</v>
      </c>
      <c r="F13" s="114">
        <v>311</v>
      </c>
      <c r="G13" s="81" t="s">
        <v>383</v>
      </c>
    </row>
    <row r="14" spans="1:8" ht="13.8" thickBot="1" x14ac:dyDescent="0.3">
      <c r="A14" s="106"/>
      <c r="B14" s="107"/>
      <c r="C14" s="107" t="s">
        <v>453</v>
      </c>
      <c r="D14" s="80">
        <f>SUM(D4:D13)</f>
        <v>44493.380000000005</v>
      </c>
      <c r="E14" s="80">
        <f>SUM(E4:E13)</f>
        <v>44493.380000000005</v>
      </c>
      <c r="F14" s="107"/>
      <c r="G14" s="109" t="s">
        <v>383</v>
      </c>
    </row>
    <row r="15" spans="1:8" ht="13.8" thickTop="1" x14ac:dyDescent="0.25">
      <c r="A15" s="106"/>
      <c r="B15" s="107"/>
      <c r="C15" s="107"/>
      <c r="D15" s="108"/>
      <c r="E15" s="108"/>
      <c r="F15" s="107"/>
      <c r="G15" s="109"/>
    </row>
    <row r="16" spans="1:8" x14ac:dyDescent="0.25">
      <c r="A16" s="110">
        <v>45412</v>
      </c>
      <c r="B16" s="112" t="s">
        <v>364</v>
      </c>
      <c r="C16" s="112" t="s">
        <v>398</v>
      </c>
      <c r="D16" s="112">
        <v>4920</v>
      </c>
      <c r="E16" s="112">
        <f>D16</f>
        <v>4920</v>
      </c>
      <c r="F16" s="114">
        <v>307</v>
      </c>
      <c r="G16" s="81" t="s">
        <v>377</v>
      </c>
    </row>
    <row r="17" spans="1:8" x14ac:dyDescent="0.25">
      <c r="A17" s="110">
        <v>45454</v>
      </c>
      <c r="B17" s="112" t="s">
        <v>399</v>
      </c>
      <c r="C17" s="112" t="s">
        <v>400</v>
      </c>
      <c r="D17" s="112">
        <v>480</v>
      </c>
      <c r="E17" s="112">
        <f>D17</f>
        <v>480</v>
      </c>
      <c r="F17" s="114">
        <v>307</v>
      </c>
      <c r="G17" s="81" t="s">
        <v>377</v>
      </c>
    </row>
    <row r="18" spans="1:8" x14ac:dyDescent="0.25">
      <c r="A18" s="110">
        <v>45511</v>
      </c>
      <c r="B18" s="81" t="s">
        <v>401</v>
      </c>
      <c r="C18" s="81" t="s">
        <v>402</v>
      </c>
      <c r="D18" s="82">
        <v>7740</v>
      </c>
      <c r="E18" s="82"/>
      <c r="F18" s="114">
        <v>307</v>
      </c>
      <c r="G18" s="81" t="s">
        <v>377</v>
      </c>
    </row>
    <row r="19" spans="1:8" x14ac:dyDescent="0.25">
      <c r="A19" s="110">
        <v>45576</v>
      </c>
      <c r="B19" s="81" t="s">
        <v>401</v>
      </c>
      <c r="C19" s="81" t="s">
        <v>403</v>
      </c>
      <c r="D19" s="82">
        <v>7740</v>
      </c>
      <c r="E19" s="82">
        <f>SUM(D18:D19)</f>
        <v>15480</v>
      </c>
      <c r="F19" s="114">
        <v>307</v>
      </c>
      <c r="G19" s="81" t="s">
        <v>377</v>
      </c>
    </row>
    <row r="20" spans="1:8" ht="14.4" x14ac:dyDescent="0.3">
      <c r="A20" s="110">
        <v>45541</v>
      </c>
      <c r="B20" s="115" t="s">
        <v>404</v>
      </c>
      <c r="C20" s="112" t="s">
        <v>405</v>
      </c>
      <c r="D20" s="83">
        <v>468</v>
      </c>
      <c r="E20" s="112">
        <f>D20</f>
        <v>468</v>
      </c>
      <c r="F20" s="114">
        <v>307</v>
      </c>
      <c r="G20" s="81" t="s">
        <v>377</v>
      </c>
    </row>
    <row r="21" spans="1:8" x14ac:dyDescent="0.25">
      <c r="A21" s="110">
        <v>45622</v>
      </c>
      <c r="B21" s="81" t="s">
        <v>406</v>
      </c>
      <c r="C21" s="81" t="s">
        <v>477</v>
      </c>
      <c r="D21" s="84">
        <v>680</v>
      </c>
      <c r="E21" s="112">
        <f>D21</f>
        <v>680</v>
      </c>
      <c r="F21" s="114">
        <v>307</v>
      </c>
      <c r="G21" s="81" t="s">
        <v>377</v>
      </c>
    </row>
    <row r="22" spans="1:8" x14ac:dyDescent="0.25">
      <c r="A22" s="110">
        <v>45625</v>
      </c>
      <c r="B22" s="81" t="s">
        <v>404</v>
      </c>
      <c r="C22" s="81" t="s">
        <v>407</v>
      </c>
      <c r="D22" s="84">
        <v>1716</v>
      </c>
      <c r="E22" s="112">
        <f>D22</f>
        <v>1716</v>
      </c>
      <c r="F22" s="114">
        <v>307</v>
      </c>
      <c r="G22" s="81" t="s">
        <v>377</v>
      </c>
    </row>
    <row r="23" spans="1:8" ht="13.8" thickBot="1" x14ac:dyDescent="0.3">
      <c r="A23" s="110"/>
      <c r="C23" s="107" t="s">
        <v>453</v>
      </c>
      <c r="D23" s="80">
        <f>SUM(D16:D22)</f>
        <v>23744</v>
      </c>
      <c r="E23" s="80">
        <f>SUM(E16:E22)</f>
        <v>23744</v>
      </c>
      <c r="F23" s="114"/>
      <c r="G23" s="109" t="s">
        <v>377</v>
      </c>
    </row>
    <row r="24" spans="1:8" ht="13.8" thickTop="1" x14ac:dyDescent="0.25">
      <c r="A24" s="110"/>
      <c r="D24" s="85"/>
      <c r="E24" s="85"/>
      <c r="F24" s="114"/>
    </row>
    <row r="25" spans="1:8" x14ac:dyDescent="0.25">
      <c r="A25" s="110">
        <v>45511</v>
      </c>
      <c r="B25" s="81" t="s">
        <v>408</v>
      </c>
      <c r="C25" s="81" t="s">
        <v>409</v>
      </c>
      <c r="D25" s="82">
        <v>3213</v>
      </c>
      <c r="E25" s="82"/>
      <c r="F25" s="114">
        <v>307</v>
      </c>
      <c r="G25" s="81" t="s">
        <v>375</v>
      </c>
      <c r="H25" s="81" t="s">
        <v>459</v>
      </c>
    </row>
    <row r="26" spans="1:8" x14ac:dyDescent="0.25">
      <c r="A26" s="110">
        <v>45588</v>
      </c>
      <c r="B26" s="81" t="s">
        <v>408</v>
      </c>
      <c r="C26" s="81" t="s">
        <v>410</v>
      </c>
      <c r="D26" s="82">
        <v>3213</v>
      </c>
      <c r="E26" s="82">
        <f>SUM(D25:D26)</f>
        <v>6426</v>
      </c>
      <c r="F26" s="114">
        <v>307</v>
      </c>
      <c r="G26" s="81" t="s">
        <v>375</v>
      </c>
      <c r="H26" s="81" t="s">
        <v>459</v>
      </c>
    </row>
    <row r="27" spans="1:8" x14ac:dyDescent="0.25">
      <c r="A27" s="110">
        <v>45518</v>
      </c>
      <c r="B27" s="81" t="s">
        <v>433</v>
      </c>
      <c r="C27" s="81" t="s">
        <v>434</v>
      </c>
      <c r="D27" s="82">
        <v>1466.7</v>
      </c>
      <c r="E27" s="112">
        <f>D27</f>
        <v>1466.7</v>
      </c>
      <c r="F27" s="114">
        <v>307</v>
      </c>
      <c r="G27" s="81" t="s">
        <v>375</v>
      </c>
      <c r="H27" s="81" t="s">
        <v>460</v>
      </c>
    </row>
    <row r="28" spans="1:8" x14ac:dyDescent="0.25">
      <c r="A28" s="110">
        <v>45411</v>
      </c>
      <c r="B28" s="81" t="s">
        <v>420</v>
      </c>
      <c r="C28" s="81" t="s">
        <v>421</v>
      </c>
      <c r="D28" s="116">
        <v>208.68</v>
      </c>
      <c r="E28" s="112">
        <f>D28</f>
        <v>208.68</v>
      </c>
      <c r="F28" s="114">
        <v>111</v>
      </c>
      <c r="G28" s="81" t="s">
        <v>375</v>
      </c>
      <c r="H28" s="81" t="s">
        <v>461</v>
      </c>
    </row>
    <row r="29" spans="1:8" x14ac:dyDescent="0.25">
      <c r="A29" s="110">
        <v>45573</v>
      </c>
      <c r="B29" s="81" t="s">
        <v>437</v>
      </c>
      <c r="C29" s="81" t="s">
        <v>438</v>
      </c>
      <c r="D29" s="84">
        <v>25</v>
      </c>
      <c r="E29" s="112">
        <f>D29</f>
        <v>25</v>
      </c>
      <c r="F29" s="114">
        <v>307</v>
      </c>
      <c r="G29" s="81" t="s">
        <v>375</v>
      </c>
      <c r="H29" s="81" t="s">
        <v>461</v>
      </c>
    </row>
    <row r="30" spans="1:8" ht="14.4" x14ac:dyDescent="0.3">
      <c r="A30" s="110">
        <v>45639</v>
      </c>
      <c r="B30" s="81" t="s">
        <v>416</v>
      </c>
      <c r="C30" s="81" t="s">
        <v>439</v>
      </c>
      <c r="D30" s="79">
        <v>59.45</v>
      </c>
      <c r="E30" s="112">
        <f>D30</f>
        <v>59.45</v>
      </c>
      <c r="F30" s="114">
        <v>307</v>
      </c>
      <c r="G30" s="81" t="s">
        <v>375</v>
      </c>
      <c r="H30" s="81" t="s">
        <v>461</v>
      </c>
    </row>
    <row r="31" spans="1:8" ht="14.4" x14ac:dyDescent="0.3">
      <c r="A31" s="117">
        <v>45713</v>
      </c>
      <c r="B31" s="81" t="s">
        <v>440</v>
      </c>
      <c r="C31" s="118" t="s">
        <v>441</v>
      </c>
      <c r="D31" s="79">
        <v>166.8</v>
      </c>
      <c r="E31" s="112">
        <f>D31</f>
        <v>166.8</v>
      </c>
      <c r="F31" s="114">
        <v>111</v>
      </c>
      <c r="G31" s="81" t="s">
        <v>375</v>
      </c>
      <c r="H31" s="81" t="s">
        <v>461</v>
      </c>
    </row>
    <row r="32" spans="1:8" x14ac:dyDescent="0.25">
      <c r="A32" s="110">
        <v>45435</v>
      </c>
      <c r="B32" s="112" t="s">
        <v>411</v>
      </c>
      <c r="C32" s="112" t="s">
        <v>412</v>
      </c>
      <c r="D32" s="112">
        <v>2940</v>
      </c>
      <c r="E32" s="112"/>
      <c r="F32" s="114">
        <v>307</v>
      </c>
      <c r="G32" s="81" t="s">
        <v>375</v>
      </c>
      <c r="H32" s="81" t="s">
        <v>462</v>
      </c>
    </row>
    <row r="33" spans="1:8" ht="14.4" x14ac:dyDescent="0.3">
      <c r="A33" s="110">
        <v>45684</v>
      </c>
      <c r="B33" s="81" t="s">
        <v>411</v>
      </c>
      <c r="C33" s="81" t="s">
        <v>413</v>
      </c>
      <c r="D33" s="83">
        <v>2880</v>
      </c>
      <c r="E33" s="82">
        <f>SUM(D32:D33)</f>
        <v>5820</v>
      </c>
      <c r="F33" s="114">
        <v>307</v>
      </c>
      <c r="G33" s="81" t="s">
        <v>375</v>
      </c>
      <c r="H33" s="81" t="s">
        <v>462</v>
      </c>
    </row>
    <row r="34" spans="1:8" x14ac:dyDescent="0.25">
      <c r="A34" s="110">
        <v>45384</v>
      </c>
      <c r="B34" s="112" t="s">
        <v>414</v>
      </c>
      <c r="C34" s="112" t="s">
        <v>415</v>
      </c>
      <c r="D34" s="112">
        <v>354</v>
      </c>
      <c r="E34" s="112">
        <f>D34</f>
        <v>354</v>
      </c>
      <c r="F34" s="114">
        <v>307</v>
      </c>
      <c r="G34" s="81" t="s">
        <v>375</v>
      </c>
      <c r="H34" s="81" t="s">
        <v>462</v>
      </c>
    </row>
    <row r="35" spans="1:8" x14ac:dyDescent="0.25">
      <c r="A35" s="110">
        <v>45386</v>
      </c>
      <c r="B35" s="112" t="s">
        <v>416</v>
      </c>
      <c r="C35" s="112" t="s">
        <v>417</v>
      </c>
      <c r="D35" s="112">
        <v>274.10000000000002</v>
      </c>
      <c r="E35" s="112"/>
      <c r="F35" s="114">
        <v>307</v>
      </c>
      <c r="G35" s="81" t="s">
        <v>375</v>
      </c>
      <c r="H35" s="81" t="s">
        <v>462</v>
      </c>
    </row>
    <row r="36" spans="1:8" x14ac:dyDescent="0.25">
      <c r="A36" s="110">
        <v>45415</v>
      </c>
      <c r="B36" s="112" t="s">
        <v>418</v>
      </c>
      <c r="C36" s="112" t="s">
        <v>419</v>
      </c>
      <c r="D36" s="112">
        <v>14.38</v>
      </c>
      <c r="E36" s="82">
        <f>SUM(D35:D36)</f>
        <v>288.48</v>
      </c>
      <c r="F36" s="114">
        <v>307</v>
      </c>
      <c r="G36" s="81" t="s">
        <v>375</v>
      </c>
      <c r="H36" s="81" t="s">
        <v>462</v>
      </c>
    </row>
    <row r="37" spans="1:8" x14ac:dyDescent="0.25">
      <c r="A37" s="110">
        <v>45387</v>
      </c>
      <c r="B37" s="112" t="s">
        <v>422</v>
      </c>
      <c r="C37" s="112" t="s">
        <v>423</v>
      </c>
      <c r="D37" s="112">
        <v>49.99</v>
      </c>
      <c r="E37" s="112">
        <f t="shared" ref="E37:E42" si="1">D37</f>
        <v>49.99</v>
      </c>
      <c r="F37" s="114">
        <v>307</v>
      </c>
      <c r="G37" s="81" t="s">
        <v>375</v>
      </c>
      <c r="H37" s="81" t="s">
        <v>462</v>
      </c>
    </row>
    <row r="38" spans="1:8" x14ac:dyDescent="0.25">
      <c r="A38" s="110">
        <v>45400</v>
      </c>
      <c r="B38" s="112" t="s">
        <v>424</v>
      </c>
      <c r="C38" s="112" t="s">
        <v>425</v>
      </c>
      <c r="D38" s="112">
        <v>385.19</v>
      </c>
      <c r="E38" s="112">
        <f t="shared" si="1"/>
        <v>385.19</v>
      </c>
      <c r="F38" s="114">
        <v>307</v>
      </c>
      <c r="G38" s="81" t="s">
        <v>375</v>
      </c>
      <c r="H38" s="81" t="s">
        <v>462</v>
      </c>
    </row>
    <row r="39" spans="1:8" x14ac:dyDescent="0.25">
      <c r="A39" s="110">
        <v>45434</v>
      </c>
      <c r="B39" s="112" t="s">
        <v>426</v>
      </c>
      <c r="C39" s="112" t="s">
        <v>427</v>
      </c>
      <c r="D39" s="112">
        <v>364.64</v>
      </c>
      <c r="E39" s="112">
        <f t="shared" si="1"/>
        <v>364.64</v>
      </c>
      <c r="F39" s="114">
        <v>307</v>
      </c>
      <c r="G39" s="81" t="s">
        <v>375</v>
      </c>
      <c r="H39" s="81" t="s">
        <v>462</v>
      </c>
    </row>
    <row r="40" spans="1:8" x14ac:dyDescent="0.25">
      <c r="A40" s="110">
        <v>45443</v>
      </c>
      <c r="B40" s="112" t="s">
        <v>416</v>
      </c>
      <c r="C40" s="112" t="s">
        <v>428</v>
      </c>
      <c r="D40" s="112">
        <v>56.95</v>
      </c>
      <c r="E40" s="112">
        <f t="shared" si="1"/>
        <v>56.95</v>
      </c>
      <c r="F40" s="114">
        <v>307</v>
      </c>
      <c r="G40" s="81" t="s">
        <v>375</v>
      </c>
      <c r="H40" s="81" t="s">
        <v>462</v>
      </c>
    </row>
    <row r="41" spans="1:8" ht="14.4" x14ac:dyDescent="0.3">
      <c r="A41" s="110">
        <v>45497</v>
      </c>
      <c r="B41" s="81" t="s">
        <v>429</v>
      </c>
      <c r="C41" s="81" t="s">
        <v>430</v>
      </c>
      <c r="D41" s="83">
        <v>114</v>
      </c>
      <c r="E41" s="112">
        <f t="shared" si="1"/>
        <v>114</v>
      </c>
      <c r="F41" s="114">
        <v>307</v>
      </c>
      <c r="G41" s="81" t="s">
        <v>375</v>
      </c>
      <c r="H41" s="81" t="s">
        <v>462</v>
      </c>
    </row>
    <row r="42" spans="1:8" x14ac:dyDescent="0.25">
      <c r="A42" s="110">
        <v>45512</v>
      </c>
      <c r="B42" s="111" t="s">
        <v>431</v>
      </c>
      <c r="C42" s="81" t="s">
        <v>432</v>
      </c>
      <c r="D42" s="82">
        <v>504.99</v>
      </c>
      <c r="E42" s="112">
        <f t="shared" si="1"/>
        <v>504.99</v>
      </c>
      <c r="F42" s="114">
        <v>307</v>
      </c>
      <c r="G42" s="81" t="s">
        <v>375</v>
      </c>
      <c r="H42" s="81" t="s">
        <v>462</v>
      </c>
    </row>
    <row r="43" spans="1:8" ht="14.4" x14ac:dyDescent="0.3">
      <c r="A43" s="110">
        <v>45554</v>
      </c>
      <c r="B43" s="115" t="s">
        <v>422</v>
      </c>
      <c r="C43" s="81" t="s">
        <v>435</v>
      </c>
      <c r="D43" s="83">
        <v>42</v>
      </c>
      <c r="E43" s="82"/>
      <c r="F43" s="114">
        <v>307</v>
      </c>
      <c r="G43" s="81" t="s">
        <v>375</v>
      </c>
      <c r="H43" s="81" t="s">
        <v>462</v>
      </c>
    </row>
    <row r="44" spans="1:8" ht="14.4" x14ac:dyDescent="0.3">
      <c r="A44" s="110">
        <v>45559</v>
      </c>
      <c r="B44" s="115" t="s">
        <v>422</v>
      </c>
      <c r="C44" s="119" t="s">
        <v>436</v>
      </c>
      <c r="D44" s="83">
        <v>413.7</v>
      </c>
      <c r="E44" s="112">
        <f>SUM(D43:D44)</f>
        <v>455.7</v>
      </c>
      <c r="F44" s="114">
        <v>307</v>
      </c>
      <c r="G44" s="81" t="s">
        <v>375</v>
      </c>
      <c r="H44" s="81" t="s">
        <v>462</v>
      </c>
    </row>
    <row r="45" spans="1:8" ht="13.8" thickBot="1" x14ac:dyDescent="0.3">
      <c r="A45" s="110"/>
      <c r="C45" s="107" t="s">
        <v>453</v>
      </c>
      <c r="D45" s="80">
        <f>SUM(D25:D44)</f>
        <v>16746.57</v>
      </c>
      <c r="E45" s="80">
        <f>SUM(E25:E44)</f>
        <v>16746.57</v>
      </c>
      <c r="F45" s="114"/>
      <c r="G45" s="109" t="s">
        <v>375</v>
      </c>
    </row>
    <row r="46" spans="1:8" ht="13.8" thickTop="1" x14ac:dyDescent="0.25">
      <c r="A46" s="110"/>
      <c r="D46" s="86"/>
      <c r="E46" s="86"/>
      <c r="F46" s="114"/>
    </row>
    <row r="47" spans="1:8" x14ac:dyDescent="0.25">
      <c r="A47" s="120">
        <v>45387</v>
      </c>
      <c r="B47" s="81" t="s">
        <v>442</v>
      </c>
      <c r="C47" s="81" t="s">
        <v>443</v>
      </c>
      <c r="D47" s="116">
        <v>2200</v>
      </c>
      <c r="E47" s="86">
        <f>D47</f>
        <v>2200</v>
      </c>
      <c r="F47" s="114">
        <v>433</v>
      </c>
      <c r="G47" s="109" t="s">
        <v>444</v>
      </c>
    </row>
    <row r="48" spans="1:8" ht="13.8" thickBot="1" x14ac:dyDescent="0.3">
      <c r="A48" s="110"/>
      <c r="C48" s="107" t="s">
        <v>453</v>
      </c>
      <c r="D48" s="80">
        <f>SUM(D47)</f>
        <v>2200</v>
      </c>
      <c r="E48" s="80">
        <f>SUM(E47)</f>
        <v>2200</v>
      </c>
    </row>
    <row r="49" spans="1:5" ht="15" thickTop="1" x14ac:dyDescent="0.3">
      <c r="A49" s="110"/>
      <c r="D49" s="79"/>
      <c r="E49" s="112"/>
    </row>
    <row r="50" spans="1:5" ht="13.8" thickBot="1" x14ac:dyDescent="0.3">
      <c r="B50" s="107" t="s">
        <v>445</v>
      </c>
      <c r="C50" s="109" t="s">
        <v>482</v>
      </c>
      <c r="D50" s="80">
        <f>D14+D23+D45+D48</f>
        <v>87183.950000000012</v>
      </c>
      <c r="E50" s="80">
        <f>E14+E23+E45+E48</f>
        <v>87183.950000000012</v>
      </c>
    </row>
    <row r="51" spans="1:5" ht="15" thickTop="1" x14ac:dyDescent="0.3">
      <c r="D51" s="87"/>
      <c r="E51" s="87"/>
    </row>
    <row r="54" spans="1:5" customFormat="1" ht="14.4" x14ac:dyDescent="0.3">
      <c r="A54" s="131" t="s">
        <v>506</v>
      </c>
    </row>
    <row r="55" spans="1:5" customFormat="1" ht="14.4" x14ac:dyDescent="0.3">
      <c r="A55" s="132">
        <v>2806.8</v>
      </c>
      <c r="B55" t="s">
        <v>507</v>
      </c>
      <c r="C55" t="s">
        <v>508</v>
      </c>
      <c r="D55" s="133">
        <v>45701</v>
      </c>
    </row>
  </sheetData>
  <autoFilter ref="B2:H2" xr:uid="{D51A8349-889A-4B06-B313-4ED8DEE714B9}"/>
  <printOptions gridLines="1"/>
  <pageMargins left="0.25" right="0.25" top="0.75" bottom="0.75" header="0.3" footer="0.3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66D2DE09E98B4F9C7AFED5DF161F54" ma:contentTypeVersion="13" ma:contentTypeDescription="Create a new document." ma:contentTypeScope="" ma:versionID="0eab0aed7eafe453a9c54f9f66ea9d2a">
  <xsd:schema xmlns:xsd="http://www.w3.org/2001/XMLSchema" xmlns:xs="http://www.w3.org/2001/XMLSchema" xmlns:p="http://schemas.microsoft.com/office/2006/metadata/properties" xmlns:ns2="497c7ef3-be23-4e63-9be8-425ad1a98dae" xmlns:ns3="f1022f49-f7fb-449d-bba2-3000c0a0072e" targetNamespace="http://schemas.microsoft.com/office/2006/metadata/properties" ma:root="true" ma:fieldsID="7676ae6ea0c42acc382cf7537c1a1dc8" ns2:_="" ns3:_="">
    <xsd:import namespace="497c7ef3-be23-4e63-9be8-425ad1a98dae"/>
    <xsd:import namespace="f1022f49-f7fb-449d-bba2-3000c0a00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c7ef3-be23-4e63-9be8-425ad1a98d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5e8af8e-dc2d-40af-85b0-2566123b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22f49-f7fb-449d-bba2-3000c0a0072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26e4119-8048-4e7f-939f-4b439e691e0b}" ma:internalName="TaxCatchAll" ma:showField="CatchAllData" ma:web="f1022f49-f7fb-449d-bba2-3000c0a00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7c7ef3-be23-4e63-9be8-425ad1a98dae">
      <Terms xmlns="http://schemas.microsoft.com/office/infopath/2007/PartnerControls"/>
    </lcf76f155ced4ddcb4097134ff3c332f>
    <TaxCatchAll xmlns="f1022f49-f7fb-449d-bba2-3000c0a0072e" xsi:nil="true"/>
  </documentManagement>
</p:properties>
</file>

<file path=customXml/itemProps1.xml><?xml version="1.0" encoding="utf-8"?>
<ds:datastoreItem xmlns:ds="http://schemas.openxmlformats.org/officeDocument/2006/customXml" ds:itemID="{D60D1DFB-63F5-47EB-A481-A756C4054780}"/>
</file>

<file path=customXml/itemProps2.xml><?xml version="1.0" encoding="utf-8"?>
<ds:datastoreItem xmlns:ds="http://schemas.openxmlformats.org/officeDocument/2006/customXml" ds:itemID="{F9BC46DB-CC29-41E6-A3FC-F13141495C62}"/>
</file>

<file path=customXml/itemProps3.xml><?xml version="1.0" encoding="utf-8"?>
<ds:datastoreItem xmlns:ds="http://schemas.openxmlformats.org/officeDocument/2006/customXml" ds:itemID="{8547D4FA-2871-40EB-B511-ED9ED46983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LAND &amp; BUILDINGS</vt:lpstr>
      <vt:lpstr>FIXTURES &amp; FITTINGS</vt:lpstr>
      <vt:lpstr>EQUIPMENT</vt:lpstr>
      <vt:lpstr>CIVIC REGALIA</vt:lpstr>
      <vt:lpstr>COMMUNITY ASSETS</vt:lpstr>
      <vt:lpstr>FA Addns 2024-25 By Date </vt:lpstr>
      <vt:lpstr>FA Addns 2024-25  By Sub Cat</vt:lpstr>
      <vt:lpstr>'FA Addns 2024-25  By Sub Cat'!_FilterDatabase</vt:lpstr>
      <vt:lpstr>'FA Addns 2024-25 By Date '!_FilterDatabase</vt:lpstr>
      <vt:lpstr>EQUIPMENT!Print_Titles</vt:lpstr>
      <vt:lpstr>'LAND &amp; BUILDINGS'!Print_Titles</vt:lpstr>
    </vt:vector>
  </TitlesOfParts>
  <Company>Saddleworth Parish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</dc:creator>
  <cp:lastModifiedBy>Jeff Price</cp:lastModifiedBy>
  <cp:lastPrinted>2025-07-15T14:54:21Z</cp:lastPrinted>
  <dcterms:created xsi:type="dcterms:W3CDTF">2015-05-20T11:07:46Z</dcterms:created>
  <dcterms:modified xsi:type="dcterms:W3CDTF">2025-07-24T16:18:35Z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0x0101009F66D2DE09E98B4F9C7AFED5DF161F54</vt:lpwstr>
  </property>
</Properties>
</file>